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vanTom\Downloads\"/>
    </mc:Choice>
  </mc:AlternateContent>
  <xr:revisionPtr revIDLastSave="0" documentId="8_{0C8C10FA-9513-418F-A6DD-5C49C4C43FFF}" xr6:coauthVersionLast="47" xr6:coauthVersionMax="47" xr10:uidLastSave="{00000000-0000-0000-0000-000000000000}"/>
  <bookViews>
    <workbookView xWindow="38280" yWindow="30" windowWidth="38640" windowHeight="21120" xr2:uid="{1193F2A4-63A6-4E8D-9B3A-6D430356CA3D}"/>
  </bookViews>
  <sheets>
    <sheet name="Troškovi i Točka pokrića" sheetId="5" r:id="rId1"/>
    <sheet name="Plan prodaje" sheetId="8" r:id="rId2"/>
    <sheet name="Kategorije Proizvoda" sheetId="2" r:id="rId3"/>
    <sheet name="Katalog Proizvoda" sheetId="1" r:id="rId4"/>
  </sheets>
  <externalReferences>
    <externalReference r:id="rId5"/>
  </externalReferences>
  <definedNames>
    <definedName name="_xlnm._FilterDatabase" localSheetId="3" hidden="1">'Katalog Proizvoda'!#REF!</definedName>
    <definedName name="cat">#REF!</definedName>
    <definedName name="categories">#REF!</definedName>
    <definedName name="dobavljaci">#REF!</definedName>
    <definedName name="ExternalData_1" localSheetId="3" hidden="1">'Katalog Proizvoda'!#REF!</definedName>
    <definedName name="kat">#REF!</definedName>
    <definedName name="Kategorija">#REF!</definedName>
    <definedName name="kategorije">[1]Kategorije!$A:$B</definedName>
    <definedName name="katt">#REF!</definedName>
    <definedName name="PP_kn">'Katalog Proizvoda'!$S:$S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8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7" i="1"/>
  <c r="O8" i="8"/>
  <c r="N14" i="8"/>
  <c r="M14" i="8"/>
  <c r="L14" i="8"/>
  <c r="K14" i="8"/>
  <c r="J14" i="8"/>
  <c r="I14" i="8"/>
  <c r="H14" i="8"/>
  <c r="G14" i="8"/>
  <c r="F14" i="8"/>
  <c r="E14" i="8"/>
  <c r="D14" i="8"/>
  <c r="P94" i="1" l="1"/>
  <c r="P95" i="1"/>
  <c r="P96" i="1"/>
  <c r="P97" i="1"/>
  <c r="P98" i="1"/>
  <c r="P99" i="1"/>
  <c r="P100" i="1"/>
  <c r="P101" i="1"/>
  <c r="R94" i="1"/>
  <c r="R95" i="1"/>
  <c r="R96" i="1"/>
  <c r="R97" i="1"/>
  <c r="R98" i="1"/>
  <c r="R99" i="1"/>
  <c r="R100" i="1"/>
  <c r="R101" i="1"/>
  <c r="W98" i="1"/>
  <c r="W99" i="1"/>
  <c r="W100" i="1"/>
  <c r="W101" i="1"/>
  <c r="X98" i="1"/>
  <c r="X99" i="1"/>
  <c r="X100" i="1"/>
  <c r="X101" i="1"/>
  <c r="AE94" i="1"/>
  <c r="AE95" i="1"/>
  <c r="AE96" i="1"/>
  <c r="AE97" i="1"/>
  <c r="AE98" i="1"/>
  <c r="AE99" i="1"/>
  <c r="AE100" i="1"/>
  <c r="AE101" i="1"/>
  <c r="AG94" i="1"/>
  <c r="AG95" i="1"/>
  <c r="AG96" i="1"/>
  <c r="AG97" i="1"/>
  <c r="AG98" i="1"/>
  <c r="AG99" i="1"/>
  <c r="AG100" i="1"/>
  <c r="AG101" i="1"/>
  <c r="AI94" i="1"/>
  <c r="AI95" i="1"/>
  <c r="AI96" i="1"/>
  <c r="AI97" i="1"/>
  <c r="AI98" i="1"/>
  <c r="AI99" i="1"/>
  <c r="AI100" i="1"/>
  <c r="AI101" i="1"/>
  <c r="Z98" i="1"/>
  <c r="Z99" i="1"/>
  <c r="Z100" i="1"/>
  <c r="Z101" i="1"/>
  <c r="P93" i="1"/>
  <c r="R93" i="1"/>
  <c r="E18" i="2"/>
  <c r="AE93" i="1"/>
  <c r="AG93" i="1"/>
  <c r="AI93" i="1"/>
  <c r="X89" i="1"/>
  <c r="E17" i="2"/>
  <c r="Z88" i="1"/>
  <c r="AC88" i="1"/>
  <c r="AB88" i="1" s="1"/>
  <c r="Z89" i="1"/>
  <c r="P92" i="1"/>
  <c r="R92" i="1"/>
  <c r="AE92" i="1"/>
  <c r="AG92" i="1"/>
  <c r="AI92" i="1"/>
  <c r="P91" i="1"/>
  <c r="R91" i="1"/>
  <c r="AE91" i="1"/>
  <c r="AG91" i="1"/>
  <c r="AI91" i="1"/>
  <c r="P90" i="1"/>
  <c r="R90" i="1"/>
  <c r="AE90" i="1"/>
  <c r="AG90" i="1"/>
  <c r="AI90" i="1"/>
  <c r="AI88" i="1"/>
  <c r="AG88" i="1"/>
  <c r="AE88" i="1"/>
  <c r="R88" i="1"/>
  <c r="P88" i="1"/>
  <c r="AI87" i="1"/>
  <c r="AG87" i="1"/>
  <c r="AE87" i="1"/>
  <c r="X87" i="1"/>
  <c r="W87" i="1"/>
  <c r="R87" i="1"/>
  <c r="P87" i="1"/>
  <c r="AI86" i="1"/>
  <c r="AG86" i="1"/>
  <c r="AE86" i="1"/>
  <c r="X86" i="1"/>
  <c r="W86" i="1"/>
  <c r="R86" i="1"/>
  <c r="P86" i="1"/>
  <c r="AI85" i="1"/>
  <c r="AG85" i="1"/>
  <c r="AE85" i="1"/>
  <c r="R85" i="1"/>
  <c r="P85" i="1"/>
  <c r="AI84" i="1"/>
  <c r="AG84" i="1"/>
  <c r="AE84" i="1"/>
  <c r="X84" i="1"/>
  <c r="W84" i="1"/>
  <c r="R84" i="1"/>
  <c r="P84" i="1"/>
  <c r="AI83" i="1"/>
  <c r="AG83" i="1"/>
  <c r="AE83" i="1"/>
  <c r="X83" i="1"/>
  <c r="W83" i="1"/>
  <c r="R83" i="1"/>
  <c r="P83" i="1"/>
  <c r="AI82" i="1"/>
  <c r="AG82" i="1"/>
  <c r="AE82" i="1"/>
  <c r="R82" i="1"/>
  <c r="P82" i="1"/>
  <c r="AI81" i="1"/>
  <c r="AG81" i="1"/>
  <c r="AE81" i="1"/>
  <c r="R81" i="1"/>
  <c r="P81" i="1"/>
  <c r="AI80" i="1"/>
  <c r="AG80" i="1"/>
  <c r="AE80" i="1"/>
  <c r="X80" i="1"/>
  <c r="W80" i="1"/>
  <c r="R80" i="1"/>
  <c r="P80" i="1"/>
  <c r="AI79" i="1"/>
  <c r="AG79" i="1"/>
  <c r="AE79" i="1"/>
  <c r="R79" i="1"/>
  <c r="P79" i="1"/>
  <c r="AI78" i="1"/>
  <c r="AG78" i="1"/>
  <c r="AE78" i="1"/>
  <c r="R78" i="1"/>
  <c r="P78" i="1"/>
  <c r="P32" i="1"/>
  <c r="R32" i="1"/>
  <c r="AE32" i="1"/>
  <c r="AG32" i="1"/>
  <c r="AI32" i="1"/>
  <c r="P89" i="1"/>
  <c r="R89" i="1"/>
  <c r="W89" i="1"/>
  <c r="AE89" i="1"/>
  <c r="AG89" i="1"/>
  <c r="AI89" i="1"/>
  <c r="K9" i="8" l="1"/>
  <c r="J9" i="8"/>
  <c r="I9" i="8"/>
  <c r="H9" i="8"/>
  <c r="G9" i="8"/>
  <c r="F9" i="8"/>
  <c r="E9" i="8"/>
  <c r="D9" i="8"/>
  <c r="C9" i="8"/>
  <c r="N9" i="8"/>
  <c r="M9" i="8"/>
  <c r="L9" i="8"/>
  <c r="E15" i="2"/>
  <c r="E13" i="2"/>
  <c r="E16" i="2"/>
  <c r="E12" i="2"/>
  <c r="S100" i="1"/>
  <c r="S101" i="1"/>
  <c r="E14" i="2"/>
  <c r="S89" i="1"/>
  <c r="S91" i="1"/>
  <c r="Z91" i="1" s="1"/>
  <c r="S99" i="1"/>
  <c r="S98" i="1"/>
  <c r="S97" i="1"/>
  <c r="Z97" i="1" s="1"/>
  <c r="S94" i="1"/>
  <c r="Z94" i="1" s="1"/>
  <c r="S93" i="1"/>
  <c r="Z93" i="1" s="1"/>
  <c r="AC93" i="1" s="1"/>
  <c r="AB93" i="1" s="1"/>
  <c r="S90" i="1"/>
  <c r="Z90" i="1" s="1"/>
  <c r="AC90" i="1" s="1"/>
  <c r="AB90" i="1" s="1"/>
  <c r="S92" i="1"/>
  <c r="Z92" i="1" s="1"/>
  <c r="AC92" i="1" s="1"/>
  <c r="AB92" i="1" s="1"/>
  <c r="S96" i="1"/>
  <c r="S95" i="1"/>
  <c r="AC98" i="1"/>
  <c r="AB98" i="1" s="1"/>
  <c r="AC101" i="1"/>
  <c r="AB101" i="1" s="1"/>
  <c r="AC100" i="1"/>
  <c r="AB100" i="1" s="1"/>
  <c r="AC99" i="1"/>
  <c r="AB99" i="1" s="1"/>
  <c r="AC89" i="1"/>
  <c r="AB89" i="1" s="1"/>
  <c r="S82" i="1"/>
  <c r="Z82" i="1" s="1"/>
  <c r="AC82" i="1" s="1"/>
  <c r="AB82" i="1" s="1"/>
  <c r="S85" i="1"/>
  <c r="Z85" i="1" s="1"/>
  <c r="AC85" i="1" s="1"/>
  <c r="AB85" i="1" s="1"/>
  <c r="S80" i="1"/>
  <c r="Z80" i="1" s="1"/>
  <c r="AC80" i="1" s="1"/>
  <c r="AB80" i="1" s="1"/>
  <c r="S83" i="1"/>
  <c r="Z83" i="1" s="1"/>
  <c r="AC83" i="1" s="1"/>
  <c r="AB83" i="1" s="1"/>
  <c r="S78" i="1"/>
  <c r="Z78" i="1" s="1"/>
  <c r="S86" i="1"/>
  <c r="Z86" i="1" s="1"/>
  <c r="AC86" i="1" s="1"/>
  <c r="AB86" i="1" s="1"/>
  <c r="S79" i="1"/>
  <c r="X79" i="1" s="1"/>
  <c r="S88" i="1"/>
  <c r="S81" i="1"/>
  <c r="X81" i="1" s="1"/>
  <c r="S84" i="1"/>
  <c r="Z84" i="1" s="1"/>
  <c r="AC84" i="1" s="1"/>
  <c r="AB84" i="1" s="1"/>
  <c r="S87" i="1"/>
  <c r="Z87" i="1" s="1"/>
  <c r="S32" i="1"/>
  <c r="Z32" i="1" s="1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9" i="2"/>
  <c r="D20" i="2"/>
  <c r="D21" i="2"/>
  <c r="D22" i="2"/>
  <c r="D23" i="2"/>
  <c r="D24" i="2"/>
  <c r="D25" i="2"/>
  <c r="D26" i="2"/>
  <c r="D13" i="5"/>
  <c r="D14" i="5"/>
  <c r="D15" i="5"/>
  <c r="D16" i="5"/>
  <c r="D17" i="5"/>
  <c r="D18" i="5"/>
  <c r="D19" i="5"/>
  <c r="D20" i="5"/>
  <c r="D21" i="5"/>
  <c r="D22" i="5"/>
  <c r="D12" i="5"/>
  <c r="C23" i="5"/>
  <c r="C11" i="2"/>
  <c r="C12" i="2"/>
  <c r="C13" i="2"/>
  <c r="C14" i="2"/>
  <c r="C15" i="2"/>
  <c r="C16" i="2"/>
  <c r="C10" i="2"/>
  <c r="P7" i="1"/>
  <c r="P8" i="1"/>
  <c r="P9" i="1"/>
  <c r="P10" i="1"/>
  <c r="R10" i="1" s="1"/>
  <c r="S10" i="1" s="1"/>
  <c r="P11" i="1"/>
  <c r="P14" i="1"/>
  <c r="P15" i="1"/>
  <c r="R15" i="1" s="1"/>
  <c r="P16" i="1"/>
  <c r="P17" i="1"/>
  <c r="P18" i="1"/>
  <c r="P19" i="1"/>
  <c r="P20" i="1"/>
  <c r="R20" i="1" s="1"/>
  <c r="P21" i="1"/>
  <c r="R21" i="1" s="1"/>
  <c r="P23" i="1"/>
  <c r="P25" i="1"/>
  <c r="P26" i="1"/>
  <c r="P28" i="1"/>
  <c r="P29" i="1"/>
  <c r="P31" i="1"/>
  <c r="P33" i="1"/>
  <c r="P35" i="1"/>
  <c r="P37" i="1"/>
  <c r="P41" i="1"/>
  <c r="R41" i="1" s="1"/>
  <c r="S41" i="1" s="1"/>
  <c r="P43" i="1"/>
  <c r="P45" i="1"/>
  <c r="P47" i="1"/>
  <c r="P49" i="1"/>
  <c r="R49" i="1" s="1"/>
  <c r="P51" i="1"/>
  <c r="P67" i="1"/>
  <c r="P69" i="1"/>
  <c r="P71" i="1"/>
  <c r="R71" i="1" s="1"/>
  <c r="P73" i="1"/>
  <c r="R73" i="1" s="1"/>
  <c r="P75" i="1"/>
  <c r="R75" i="1" s="1"/>
  <c r="P30" i="1"/>
  <c r="P36" i="1"/>
  <c r="P38" i="1"/>
  <c r="P40" i="1"/>
  <c r="R40" i="1" s="1"/>
  <c r="P42" i="1"/>
  <c r="P44" i="1"/>
  <c r="P46" i="1"/>
  <c r="P48" i="1"/>
  <c r="P50" i="1"/>
  <c r="P52" i="1"/>
  <c r="P53" i="1"/>
  <c r="P54" i="1"/>
  <c r="R54" i="1" s="1"/>
  <c r="P55" i="1"/>
  <c r="P56" i="1"/>
  <c r="P57" i="1"/>
  <c r="P58" i="1"/>
  <c r="P59" i="1"/>
  <c r="P60" i="1"/>
  <c r="P61" i="1"/>
  <c r="R61" i="1" s="1"/>
  <c r="P62" i="1"/>
  <c r="P63" i="1"/>
  <c r="P64" i="1"/>
  <c r="R64" i="1" s="1"/>
  <c r="P66" i="1"/>
  <c r="R66" i="1" s="1"/>
  <c r="P68" i="1"/>
  <c r="P74" i="1"/>
  <c r="P76" i="1"/>
  <c r="R76" i="1" s="1"/>
  <c r="P77" i="1"/>
  <c r="T7" i="1"/>
  <c r="E11" i="2" s="1"/>
  <c r="AE65" i="1"/>
  <c r="AG65" i="1"/>
  <c r="AI65" i="1"/>
  <c r="AE67" i="1"/>
  <c r="AG67" i="1"/>
  <c r="AI67" i="1"/>
  <c r="AE69" i="1"/>
  <c r="AG69" i="1"/>
  <c r="AI69" i="1"/>
  <c r="AE71" i="1"/>
  <c r="AG71" i="1"/>
  <c r="AI71" i="1"/>
  <c r="AE73" i="1"/>
  <c r="AG73" i="1"/>
  <c r="AI73" i="1"/>
  <c r="AE75" i="1"/>
  <c r="AG75" i="1"/>
  <c r="AI75" i="1"/>
  <c r="AE30" i="1"/>
  <c r="AG30" i="1"/>
  <c r="AI30" i="1"/>
  <c r="AE34" i="1"/>
  <c r="AG34" i="1"/>
  <c r="AI34" i="1"/>
  <c r="AE36" i="1"/>
  <c r="AG36" i="1"/>
  <c r="AI36" i="1"/>
  <c r="AE38" i="1"/>
  <c r="AG38" i="1"/>
  <c r="AI38" i="1"/>
  <c r="AE40" i="1"/>
  <c r="AG40" i="1"/>
  <c r="AI40" i="1"/>
  <c r="AE42" i="1"/>
  <c r="AG42" i="1"/>
  <c r="AI42" i="1"/>
  <c r="AE44" i="1"/>
  <c r="AG44" i="1"/>
  <c r="AI44" i="1"/>
  <c r="AE46" i="1"/>
  <c r="AG46" i="1"/>
  <c r="AI46" i="1"/>
  <c r="AE48" i="1"/>
  <c r="AG48" i="1"/>
  <c r="AI48" i="1"/>
  <c r="AE50" i="1"/>
  <c r="AG50" i="1"/>
  <c r="AI50" i="1"/>
  <c r="AE52" i="1"/>
  <c r="AG52" i="1"/>
  <c r="AI52" i="1"/>
  <c r="AE53" i="1"/>
  <c r="AG53" i="1"/>
  <c r="AI53" i="1"/>
  <c r="AE54" i="1"/>
  <c r="AG54" i="1"/>
  <c r="AI54" i="1"/>
  <c r="AE55" i="1"/>
  <c r="AG55" i="1"/>
  <c r="AI55" i="1"/>
  <c r="AE56" i="1"/>
  <c r="AG56" i="1"/>
  <c r="AI56" i="1"/>
  <c r="AE57" i="1"/>
  <c r="AG57" i="1"/>
  <c r="AI57" i="1"/>
  <c r="AE58" i="1"/>
  <c r="AG58" i="1"/>
  <c r="AI58" i="1"/>
  <c r="AE59" i="1"/>
  <c r="AG59" i="1"/>
  <c r="AI59" i="1"/>
  <c r="AE60" i="1"/>
  <c r="AG60" i="1"/>
  <c r="AI60" i="1"/>
  <c r="AE61" i="1"/>
  <c r="AG61" i="1"/>
  <c r="AI61" i="1"/>
  <c r="AE62" i="1"/>
  <c r="AG62" i="1"/>
  <c r="AI62" i="1"/>
  <c r="AE63" i="1"/>
  <c r="AG63" i="1"/>
  <c r="AI63" i="1"/>
  <c r="AE64" i="1"/>
  <c r="AG64" i="1"/>
  <c r="AI64" i="1"/>
  <c r="AE66" i="1"/>
  <c r="AG66" i="1"/>
  <c r="AI66" i="1"/>
  <c r="AE68" i="1"/>
  <c r="AG68" i="1"/>
  <c r="AI68" i="1"/>
  <c r="AE70" i="1"/>
  <c r="AG70" i="1"/>
  <c r="AI70" i="1"/>
  <c r="AE72" i="1"/>
  <c r="AG72" i="1"/>
  <c r="AI72" i="1"/>
  <c r="AE74" i="1"/>
  <c r="AG74" i="1"/>
  <c r="AI74" i="1"/>
  <c r="AE76" i="1"/>
  <c r="AG76" i="1"/>
  <c r="AI76" i="1"/>
  <c r="AE77" i="1"/>
  <c r="AG77" i="1"/>
  <c r="AI77" i="1"/>
  <c r="O9" i="8" l="1"/>
  <c r="AC97" i="1"/>
  <c r="AB97" i="1" s="1"/>
  <c r="X93" i="1"/>
  <c r="X92" i="1"/>
  <c r="AC94" i="1"/>
  <c r="AB94" i="1" s="1"/>
  <c r="AC91" i="1"/>
  <c r="AB91" i="1" s="1"/>
  <c r="X94" i="1"/>
  <c r="X97" i="1"/>
  <c r="X91" i="1"/>
  <c r="X90" i="1"/>
  <c r="X96" i="1"/>
  <c r="Z96" i="1"/>
  <c r="Z95" i="1"/>
  <c r="X95" i="1"/>
  <c r="X82" i="1"/>
  <c r="X85" i="1"/>
  <c r="X78" i="1"/>
  <c r="W78" i="1" s="1"/>
  <c r="AC87" i="1"/>
  <c r="AB87" i="1" s="1"/>
  <c r="Z81" i="1"/>
  <c r="AC81" i="1" s="1"/>
  <c r="AB81" i="1" s="1"/>
  <c r="Z79" i="1"/>
  <c r="AC79" i="1" s="1"/>
  <c r="AB79" i="1" s="1"/>
  <c r="X88" i="1"/>
  <c r="W81" i="1"/>
  <c r="AC78" i="1"/>
  <c r="AB78" i="1" s="1"/>
  <c r="W79" i="1"/>
  <c r="X32" i="1"/>
  <c r="W32" i="1" s="1"/>
  <c r="AC32" i="1"/>
  <c r="AB32" i="1" s="1"/>
  <c r="X41" i="1"/>
  <c r="X10" i="1"/>
  <c r="R9" i="1"/>
  <c r="S9" i="1" s="1"/>
  <c r="X9" i="1" s="1"/>
  <c r="P39" i="1"/>
  <c r="R39" i="1" s="1"/>
  <c r="S39" i="1" s="1"/>
  <c r="X39" i="1" s="1"/>
  <c r="P22" i="1"/>
  <c r="R22" i="1" s="1"/>
  <c r="S22" i="1" s="1"/>
  <c r="X22" i="1" s="1"/>
  <c r="D18" i="2"/>
  <c r="D17" i="2"/>
  <c r="S66" i="1"/>
  <c r="S75" i="1"/>
  <c r="R53" i="1"/>
  <c r="S53" i="1" s="1"/>
  <c r="R67" i="1"/>
  <c r="S67" i="1" s="1"/>
  <c r="R18" i="1"/>
  <c r="S18" i="1" s="1"/>
  <c r="X18" i="1" s="1"/>
  <c r="S21" i="1"/>
  <c r="X21" i="1" s="1"/>
  <c r="S61" i="1"/>
  <c r="Z61" i="1" s="1"/>
  <c r="S20" i="1"/>
  <c r="X20" i="1" s="1"/>
  <c r="R68" i="1"/>
  <c r="S68" i="1" s="1"/>
  <c r="R11" i="1"/>
  <c r="S11" i="1" s="1"/>
  <c r="X11" i="1" s="1"/>
  <c r="S54" i="1"/>
  <c r="Z54" i="1" s="1"/>
  <c r="S73" i="1"/>
  <c r="R8" i="1"/>
  <c r="S8" i="1" s="1"/>
  <c r="X8" i="1" s="1"/>
  <c r="S71" i="1"/>
  <c r="R30" i="1"/>
  <c r="S30" i="1" s="1"/>
  <c r="R62" i="1"/>
  <c r="S62" i="1" s="1"/>
  <c r="R19" i="1"/>
  <c r="S19" i="1" s="1"/>
  <c r="X19" i="1" s="1"/>
  <c r="S64" i="1"/>
  <c r="Z64" i="1" s="1"/>
  <c r="R23" i="1"/>
  <c r="S23" i="1" s="1"/>
  <c r="X23" i="1" s="1"/>
  <c r="P27" i="1"/>
  <c r="R27" i="1" s="1"/>
  <c r="S27" i="1" s="1"/>
  <c r="X27" i="1" s="1"/>
  <c r="R58" i="1"/>
  <c r="S58" i="1" s="1"/>
  <c r="P70" i="1"/>
  <c r="R70" i="1" s="1"/>
  <c r="P34" i="1"/>
  <c r="R34" i="1" s="1"/>
  <c r="P24" i="1"/>
  <c r="R46" i="1"/>
  <c r="S46" i="1" s="1"/>
  <c r="R57" i="1"/>
  <c r="S57" i="1" s="1"/>
  <c r="R26" i="1"/>
  <c r="S26" i="1" s="1"/>
  <c r="X26" i="1" s="1"/>
  <c r="P12" i="1"/>
  <c r="R12" i="1" s="1"/>
  <c r="R56" i="1"/>
  <c r="S56" i="1" s="1"/>
  <c r="R25" i="1"/>
  <c r="S25" i="1" s="1"/>
  <c r="X25" i="1" s="1"/>
  <c r="R52" i="1"/>
  <c r="S52" i="1" s="1"/>
  <c r="R37" i="1"/>
  <c r="S37" i="1" s="1"/>
  <c r="X37" i="1" s="1"/>
  <c r="R63" i="1"/>
  <c r="S63" i="1" s="1"/>
  <c r="P72" i="1"/>
  <c r="R55" i="1"/>
  <c r="S55" i="1" s="1"/>
  <c r="R48" i="1"/>
  <c r="S48" i="1" s="1"/>
  <c r="R69" i="1"/>
  <c r="S69" i="1" s="1"/>
  <c r="R33" i="1"/>
  <c r="S33" i="1" s="1"/>
  <c r="X33" i="1" s="1"/>
  <c r="R60" i="1"/>
  <c r="S60" i="1" s="1"/>
  <c r="R44" i="1"/>
  <c r="S44" i="1" s="1"/>
  <c r="R29" i="1"/>
  <c r="S29" i="1" s="1"/>
  <c r="X29" i="1" s="1"/>
  <c r="R17" i="1"/>
  <c r="S17" i="1" s="1"/>
  <c r="X17" i="1" s="1"/>
  <c r="R35" i="1"/>
  <c r="S35" i="1" s="1"/>
  <c r="X35" i="1" s="1"/>
  <c r="P13" i="1"/>
  <c r="R13" i="1" s="1"/>
  <c r="R74" i="1"/>
  <c r="S74" i="1" s="1"/>
  <c r="R38" i="1"/>
  <c r="S38" i="1" s="1"/>
  <c r="R47" i="1"/>
  <c r="S47" i="1" s="1"/>
  <c r="X47" i="1" s="1"/>
  <c r="R14" i="1"/>
  <c r="S14" i="1" s="1"/>
  <c r="X14" i="1" s="1"/>
  <c r="R77" i="1"/>
  <c r="S77" i="1" s="1"/>
  <c r="R59" i="1"/>
  <c r="S59" i="1" s="1"/>
  <c r="R42" i="1"/>
  <c r="S42" i="1" s="1"/>
  <c r="R51" i="1"/>
  <c r="S51" i="1" s="1"/>
  <c r="X51" i="1" s="1"/>
  <c r="R28" i="1"/>
  <c r="S28" i="1" s="1"/>
  <c r="X28" i="1" s="1"/>
  <c r="R16" i="1"/>
  <c r="S16" i="1" s="1"/>
  <c r="X16" i="1" s="1"/>
  <c r="P65" i="1"/>
  <c r="R65" i="1" s="1"/>
  <c r="S65" i="1" s="1"/>
  <c r="R36" i="1"/>
  <c r="S36" i="1" s="1"/>
  <c r="R45" i="1"/>
  <c r="S45" i="1" s="1"/>
  <c r="X45" i="1" s="1"/>
  <c r="R31" i="1"/>
  <c r="S31" i="1" s="1"/>
  <c r="X31" i="1" s="1"/>
  <c r="R43" i="1"/>
  <c r="S43" i="1" s="1"/>
  <c r="X43" i="1" s="1"/>
  <c r="R50" i="1"/>
  <c r="S50" i="1" s="1"/>
  <c r="D11" i="2"/>
  <c r="S76" i="1"/>
  <c r="S40" i="1"/>
  <c r="S49" i="1"/>
  <c r="X49" i="1" s="1"/>
  <c r="S15" i="1"/>
  <c r="X15" i="1" s="1"/>
  <c r="E10" i="2"/>
  <c r="D23" i="5"/>
  <c r="D16" i="2"/>
  <c r="D10" i="2"/>
  <c r="D15" i="2"/>
  <c r="D14" i="2"/>
  <c r="D13" i="2"/>
  <c r="D12" i="2"/>
  <c r="R7" i="1"/>
  <c r="G18" i="2" l="1"/>
  <c r="W93" i="1"/>
  <c r="W92" i="1"/>
  <c r="W94" i="1"/>
  <c r="W97" i="1"/>
  <c r="AC96" i="1"/>
  <c r="AB96" i="1" s="1"/>
  <c r="W96" i="1"/>
  <c r="W90" i="1"/>
  <c r="G17" i="2"/>
  <c r="G16" i="2"/>
  <c r="W91" i="1"/>
  <c r="W95" i="1"/>
  <c r="AC95" i="1"/>
  <c r="AB95" i="1" s="1"/>
  <c r="W82" i="1"/>
  <c r="W85" i="1"/>
  <c r="X64" i="1"/>
  <c r="W88" i="1"/>
  <c r="AC64" i="1"/>
  <c r="AB64" i="1" s="1"/>
  <c r="X66" i="1"/>
  <c r="Z66" i="1"/>
  <c r="X76" i="1"/>
  <c r="Z76" i="1"/>
  <c r="X74" i="1"/>
  <c r="Z74" i="1"/>
  <c r="X77" i="1"/>
  <c r="Z77" i="1"/>
  <c r="X54" i="1"/>
  <c r="X60" i="1"/>
  <c r="Z60" i="1"/>
  <c r="X63" i="1"/>
  <c r="Z63" i="1"/>
  <c r="X59" i="1"/>
  <c r="Z59" i="1"/>
  <c r="W47" i="1"/>
  <c r="W33" i="1"/>
  <c r="W25" i="1"/>
  <c r="W23" i="1"/>
  <c r="W19" i="1"/>
  <c r="W20" i="1"/>
  <c r="W18" i="1"/>
  <c r="W39" i="1"/>
  <c r="W49" i="1"/>
  <c r="W9" i="1"/>
  <c r="W76" i="1"/>
  <c r="W45" i="1"/>
  <c r="W28" i="1"/>
  <c r="W17" i="1"/>
  <c r="W27" i="1"/>
  <c r="W15" i="1"/>
  <c r="W43" i="1"/>
  <c r="W51" i="1"/>
  <c r="W29" i="1"/>
  <c r="W37" i="1"/>
  <c r="W26" i="1"/>
  <c r="W11" i="1"/>
  <c r="W10" i="1"/>
  <c r="W31" i="1"/>
  <c r="W14" i="1"/>
  <c r="W8" i="1"/>
  <c r="W21" i="1"/>
  <c r="W22" i="1"/>
  <c r="W41" i="1"/>
  <c r="X67" i="1"/>
  <c r="Z67" i="1"/>
  <c r="X42" i="1"/>
  <c r="Z42" i="1"/>
  <c r="X50" i="1"/>
  <c r="Z50" i="1"/>
  <c r="X38" i="1"/>
  <c r="Z38" i="1"/>
  <c r="X69" i="1"/>
  <c r="Z69" i="1"/>
  <c r="X30" i="1"/>
  <c r="Z30" i="1"/>
  <c r="X36" i="1"/>
  <c r="Z36" i="1"/>
  <c r="X48" i="1"/>
  <c r="Z48" i="1"/>
  <c r="X52" i="1"/>
  <c r="Z52" i="1"/>
  <c r="X46" i="1"/>
  <c r="Z46" i="1"/>
  <c r="X53" i="1"/>
  <c r="Z53" i="1"/>
  <c r="X40" i="1"/>
  <c r="Z40" i="1"/>
  <c r="X44" i="1"/>
  <c r="Z44" i="1"/>
  <c r="X75" i="1"/>
  <c r="Z75" i="1"/>
  <c r="X65" i="1"/>
  <c r="Z65" i="1"/>
  <c r="X56" i="1"/>
  <c r="Z56" i="1"/>
  <c r="X68" i="1"/>
  <c r="Z68" i="1"/>
  <c r="X71" i="1"/>
  <c r="Z71" i="1"/>
  <c r="X55" i="1"/>
  <c r="Z55" i="1"/>
  <c r="X73" i="1"/>
  <c r="Z73" i="1"/>
  <c r="AC54" i="1"/>
  <c r="AB54" i="1" s="1"/>
  <c r="S34" i="1"/>
  <c r="X61" i="1"/>
  <c r="X58" i="1"/>
  <c r="Z58" i="1"/>
  <c r="AC61" i="1"/>
  <c r="AB61" i="1" s="1"/>
  <c r="X62" i="1"/>
  <c r="Z62" i="1"/>
  <c r="X57" i="1"/>
  <c r="Z57" i="1"/>
  <c r="S13" i="1"/>
  <c r="X13" i="1" s="1"/>
  <c r="G12" i="2" s="1"/>
  <c r="S12" i="1"/>
  <c r="X12" i="1" s="1"/>
  <c r="S70" i="1"/>
  <c r="W16" i="1"/>
  <c r="W35" i="1"/>
  <c r="R24" i="1"/>
  <c r="S24" i="1" s="1"/>
  <c r="X24" i="1" s="1"/>
  <c r="R72" i="1"/>
  <c r="S72" i="1" s="1"/>
  <c r="S7" i="1"/>
  <c r="X7" i="1" s="1"/>
  <c r="G14" i="2" l="1"/>
  <c r="F17" i="2"/>
  <c r="F18" i="2"/>
  <c r="F16" i="2"/>
  <c r="G13" i="2"/>
  <c r="G15" i="2"/>
  <c r="W64" i="1"/>
  <c r="W77" i="1"/>
  <c r="W66" i="1"/>
  <c r="W74" i="1"/>
  <c r="AC77" i="1"/>
  <c r="AB77" i="1" s="1"/>
  <c r="AC74" i="1"/>
  <c r="AB74" i="1" s="1"/>
  <c r="AC76" i="1"/>
  <c r="AB76" i="1" s="1"/>
  <c r="AC66" i="1"/>
  <c r="AB66" i="1" s="1"/>
  <c r="W54" i="1"/>
  <c r="W63" i="1"/>
  <c r="W60" i="1"/>
  <c r="AC63" i="1"/>
  <c r="AB63" i="1" s="1"/>
  <c r="AC60" i="1"/>
  <c r="AB60" i="1" s="1"/>
  <c r="W59" i="1"/>
  <c r="AC59" i="1"/>
  <c r="AB59" i="1" s="1"/>
  <c r="W58" i="1"/>
  <c r="W56" i="1"/>
  <c r="W75" i="1"/>
  <c r="W44" i="1"/>
  <c r="W53" i="1"/>
  <c r="W52" i="1"/>
  <c r="W24" i="1"/>
  <c r="W13" i="1"/>
  <c r="F12" i="2" s="1"/>
  <c r="W62" i="1"/>
  <c r="W61" i="1"/>
  <c r="W55" i="1"/>
  <c r="W68" i="1"/>
  <c r="W36" i="1"/>
  <c r="W69" i="1"/>
  <c r="W50" i="1"/>
  <c r="W67" i="1"/>
  <c r="W65" i="1"/>
  <c r="W40" i="1"/>
  <c r="W46" i="1"/>
  <c r="W57" i="1"/>
  <c r="W73" i="1"/>
  <c r="W71" i="1"/>
  <c r="W48" i="1"/>
  <c r="W30" i="1"/>
  <c r="W38" i="1"/>
  <c r="W42" i="1"/>
  <c r="AC30" i="1"/>
  <c r="AB30" i="1" s="1"/>
  <c r="X34" i="1"/>
  <c r="Z34" i="1"/>
  <c r="AC53" i="1"/>
  <c r="AB53" i="1" s="1"/>
  <c r="AC36" i="1"/>
  <c r="AB36" i="1" s="1"/>
  <c r="AC69" i="1"/>
  <c r="AB69" i="1" s="1"/>
  <c r="AC50" i="1"/>
  <c r="AB50" i="1" s="1"/>
  <c r="AC67" i="1"/>
  <c r="AB67" i="1" s="1"/>
  <c r="AC48" i="1"/>
  <c r="AB48" i="1" s="1"/>
  <c r="AC38" i="1"/>
  <c r="AB38" i="1" s="1"/>
  <c r="AC42" i="1"/>
  <c r="AB42" i="1" s="1"/>
  <c r="AC44" i="1"/>
  <c r="AB44" i="1" s="1"/>
  <c r="AC52" i="1"/>
  <c r="AB52" i="1" s="1"/>
  <c r="AC40" i="1"/>
  <c r="AB40" i="1" s="1"/>
  <c r="AC46" i="1"/>
  <c r="AB46" i="1" s="1"/>
  <c r="AC71" i="1"/>
  <c r="AB71" i="1" s="1"/>
  <c r="AC56" i="1"/>
  <c r="AB56" i="1" s="1"/>
  <c r="AC55" i="1"/>
  <c r="AB55" i="1" s="1"/>
  <c r="X70" i="1"/>
  <c r="Z70" i="1"/>
  <c r="AC65" i="1"/>
  <c r="AB65" i="1" s="1"/>
  <c r="AC73" i="1"/>
  <c r="AB73" i="1" s="1"/>
  <c r="AC75" i="1"/>
  <c r="AB75" i="1" s="1"/>
  <c r="X72" i="1"/>
  <c r="Z72" i="1"/>
  <c r="AC68" i="1"/>
  <c r="AB68" i="1" s="1"/>
  <c r="W12" i="1"/>
  <c r="AC62" i="1"/>
  <c r="AB62" i="1" s="1"/>
  <c r="AC58" i="1"/>
  <c r="AB58" i="1" s="1"/>
  <c r="AC57" i="1"/>
  <c r="AB57" i="1" s="1"/>
  <c r="G10" i="2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1" i="1"/>
  <c r="AI33" i="1"/>
  <c r="AI35" i="1"/>
  <c r="AI37" i="1"/>
  <c r="AI39" i="1"/>
  <c r="AI41" i="1"/>
  <c r="AI43" i="1"/>
  <c r="AI45" i="1"/>
  <c r="AI47" i="1"/>
  <c r="AI49" i="1"/>
  <c r="AI51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1" i="1"/>
  <c r="AG33" i="1"/>
  <c r="AG35" i="1"/>
  <c r="AG37" i="1"/>
  <c r="AG39" i="1"/>
  <c r="AG41" i="1"/>
  <c r="AG43" i="1"/>
  <c r="AG45" i="1"/>
  <c r="AG47" i="1"/>
  <c r="AG49" i="1"/>
  <c r="AG51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1" i="1"/>
  <c r="AE33" i="1"/>
  <c r="AE35" i="1"/>
  <c r="AE37" i="1"/>
  <c r="AE39" i="1"/>
  <c r="AE41" i="1"/>
  <c r="AE43" i="1"/>
  <c r="AE45" i="1"/>
  <c r="AE47" i="1"/>
  <c r="AE49" i="1"/>
  <c r="AE51" i="1"/>
  <c r="AI7" i="1"/>
  <c r="AG7" i="1"/>
  <c r="AE7" i="1"/>
  <c r="F13" i="2" l="1"/>
  <c r="F14" i="2"/>
  <c r="G11" i="2"/>
  <c r="F15" i="2"/>
  <c r="W70" i="1"/>
  <c r="W72" i="1"/>
  <c r="W34" i="1"/>
  <c r="AC34" i="1"/>
  <c r="AB34" i="1" s="1"/>
  <c r="AC72" i="1"/>
  <c r="AB72" i="1" s="1"/>
  <c r="AC70" i="1"/>
  <c r="AB70" i="1" s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1" i="1"/>
  <c r="Z33" i="1"/>
  <c r="Z35" i="1"/>
  <c r="Z37" i="1"/>
  <c r="Z39" i="1"/>
  <c r="Z41" i="1"/>
  <c r="Z43" i="1"/>
  <c r="Z45" i="1"/>
  <c r="Z47" i="1"/>
  <c r="Z49" i="1"/>
  <c r="Z51" i="1"/>
  <c r="AC49" i="1" l="1"/>
  <c r="AB49" i="1" s="1"/>
  <c r="AC10" i="1"/>
  <c r="AB10" i="1" s="1"/>
  <c r="AC45" i="1"/>
  <c r="AB45" i="1" s="1"/>
  <c r="AC37" i="1"/>
  <c r="AB37" i="1" s="1"/>
  <c r="AC29" i="1"/>
  <c r="AB29" i="1" s="1"/>
  <c r="AC47" i="1"/>
  <c r="AB47" i="1" s="1"/>
  <c r="AC31" i="1"/>
  <c r="AB31" i="1" s="1"/>
  <c r="AC18" i="1"/>
  <c r="AB18" i="1" s="1"/>
  <c r="AC43" i="1"/>
  <c r="AB43" i="1" s="1"/>
  <c r="AC35" i="1"/>
  <c r="AB35" i="1" s="1"/>
  <c r="AC24" i="1"/>
  <c r="AB24" i="1" s="1"/>
  <c r="AC39" i="1"/>
  <c r="AB39" i="1" s="1"/>
  <c r="AC51" i="1"/>
  <c r="AB51" i="1" s="1"/>
  <c r="AC16" i="1"/>
  <c r="AB16" i="1" s="1"/>
  <c r="AC33" i="1"/>
  <c r="AB33" i="1" s="1"/>
  <c r="AC19" i="1"/>
  <c r="AB19" i="1" s="1"/>
  <c r="AC15" i="1"/>
  <c r="AB15" i="1" s="1"/>
  <c r="AC11" i="1"/>
  <c r="AB11" i="1" s="1"/>
  <c r="AC9" i="1"/>
  <c r="AB9" i="1" s="1"/>
  <c r="AC41" i="1"/>
  <c r="AB41" i="1" s="1"/>
  <c r="AC28" i="1"/>
  <c r="AB28" i="1" s="1"/>
  <c r="AC13" i="1"/>
  <c r="AB13" i="1" s="1"/>
  <c r="AC17" i="1"/>
  <c r="AB17" i="1" s="1"/>
  <c r="AC12" i="1"/>
  <c r="AB12" i="1" s="1"/>
  <c r="AC27" i="1"/>
  <c r="AB27" i="1" s="1"/>
  <c r="AC26" i="1"/>
  <c r="AB26" i="1" s="1"/>
  <c r="AC25" i="1"/>
  <c r="AB25" i="1" s="1"/>
  <c r="AC23" i="1"/>
  <c r="AB23" i="1" s="1"/>
  <c r="AC22" i="1"/>
  <c r="AB22" i="1" s="1"/>
  <c r="AC21" i="1"/>
  <c r="AB21" i="1" s="1"/>
  <c r="AC20" i="1"/>
  <c r="AB20" i="1" s="1"/>
  <c r="AC14" i="1"/>
  <c r="AB14" i="1" s="1"/>
  <c r="Z7" i="1"/>
  <c r="AA7" i="1" s="1"/>
  <c r="Z8" i="1" l="1"/>
  <c r="AC7" i="1"/>
  <c r="AB7" i="1" s="1"/>
  <c r="AC8" i="1" l="1"/>
  <c r="AB8" i="1" s="1"/>
  <c r="W7" i="1"/>
  <c r="C32" i="5" s="1"/>
  <c r="C39" i="5" l="1"/>
  <c r="F11" i="2"/>
  <c r="F10" i="2"/>
  <c r="C46" i="5" l="1"/>
  <c r="D46" i="5"/>
  <c r="L10" i="8" l="1"/>
  <c r="C10" i="8"/>
  <c r="C14" i="8" s="1"/>
  <c r="O14" i="8" s="1"/>
  <c r="C4" i="8" s="1"/>
  <c r="M10" i="8"/>
  <c r="N10" i="8"/>
  <c r="E10" i="8"/>
  <c r="F10" i="8"/>
  <c r="G10" i="8"/>
  <c r="I10" i="8"/>
  <c r="J10" i="8"/>
  <c r="H10" i="8"/>
  <c r="K10" i="8"/>
  <c r="D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ITOM</author>
  </authors>
  <commentList>
    <comment ref="C32" authorId="0" shapeId="0" xr:uid="{EB90D320-6A97-4BA2-B223-D22A89822920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Uzima se iz tablice Katalog proizvoda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ITOM</author>
  </authors>
  <commentList>
    <comment ref="B8" authorId="0" shapeId="0" xr:uid="{EDF1B3A7-A9D9-4B60-B6FC-37861632792A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Ovdje upisane kategorije koristiti će se u tablici Katalog Proizvoda</t>
        </r>
      </text>
    </comment>
    <comment ref="C9" authorId="0" shapeId="0" xr:uid="{9E57BA34-3D28-4BE1-8E08-D0A8727DAED4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Broj proizvoda koji pripadaju u ovu kategoriju. Uzima podatke iz tablice Katalog Proizvoda</t>
        </r>
      </text>
    </comment>
    <comment ref="D9" authorId="0" shapeId="0" xr:uid="{C5F9483C-0F10-4380-8B4D-5ECED2448906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Koliko % od ukupnog broja proizvoda se odnosi na ovu kategoriju. </t>
        </r>
      </text>
    </comment>
    <comment ref="E9" authorId="0" shapeId="0" xr:uid="{6D3FC377-A5F3-45C4-8526-0B871DF5F78B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Prosječna MPC (s PDV-om) cijena proizvoda u ovoj kategoriji. Korisno za definiranje cjenovnog pozicioniranja proizvoda unutar kategorije. Može biti korisno kod planiranja cjenovnih razreda.</t>
        </r>
      </text>
    </comment>
    <comment ref="F9" authorId="0" shapeId="0" xr:uid="{9122ACD9-C1BA-4579-A3FD-FC9F838783A1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Korisno kod analize točke pokrića.</t>
        </r>
      </text>
    </comment>
    <comment ref="G9" authorId="0" shapeId="0" xr:uid="{3347B9D6-090D-475C-AC0A-64B54515ED99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Koliko "čiste zarade" prosječno donose proizvodi iz ove kategorije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ITOM</author>
    <author>Ivan Tomasevic</author>
    <author>ITOM d.o.o</author>
    <author>Ivan Tom</author>
  </authors>
  <commentList>
    <comment ref="J5" authorId="0" shapeId="0" xr:uid="{436CB33C-34A6-4433-A677-6ED9CD3ED828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Nabavna cijena je cijena po kojoj kupujete robu od svog dobavljača i osnova je za izradu kalkulacije prodajne cijene
</t>
        </r>
      </text>
    </comment>
    <comment ref="B6" authorId="1" shapeId="0" xr:uid="{AF1086EA-7681-4F46-AF89-E35A262B400B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Šifra artikla koju koristi dobavljač na svojim dokumentima (računi, otpremnice, narudžbe i slično)</t>
        </r>
      </text>
    </comment>
    <comment ref="C6" authorId="1" shapeId="0" xr:uid="{71327AE8-8046-45AA-BB97-5423F8D9766B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Naziv dobavljača od kojeg naručujete robu
</t>
        </r>
      </text>
    </comment>
    <comment ref="D6" authorId="1" shapeId="0" xr:uid="{0EBDF7C3-F5D6-4FEC-95D9-F20371508B44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Šifra po kojoj vodite proizvod u asortimanu
Ovu šifru ćete koristiti za izradu računa i drugih skladišnih dokumenata
</t>
        </r>
      </text>
    </comment>
    <comment ref="H6" authorId="1" shapeId="0" xr:uid="{339D1E03-9540-42D1-9187-8830E7224C2D}">
      <text>
        <r>
          <rPr>
            <b/>
            <sz val="9"/>
            <color indexed="81"/>
            <rFont val="Tahoma"/>
            <family val="2"/>
          </rPr>
          <t>Ivan Tomasevic:</t>
        </r>
        <r>
          <rPr>
            <sz val="9"/>
            <color indexed="81"/>
            <rFont val="Tahoma"/>
            <family val="2"/>
          </rPr>
          <t xml:space="preserve">
Naziv proizvoda koji će se koristiti na izlaznim računima i ostalim internim dokumentima</t>
        </r>
      </text>
    </comment>
    <comment ref="I6" authorId="1" shapeId="0" xr:uid="{C7DBB3EA-3555-448D-812B-6A60C5692EB7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Kategorija u koju proizvod spada. Kategoriju treba odabrati iz padajuće liste.
Ako kategorija nije u padajućoj listi, treba je upisati u radni list "Kategorije"</t>
        </r>
      </text>
    </comment>
    <comment ref="J6" authorId="2" shapeId="0" xr:uid="{98465989-0482-43EB-B0A1-F8E47E82647A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Nabavna cijena  (redovna) prema cjeniku i u valuti dobavljača (Purchase Price)</t>
        </r>
      </text>
    </comment>
    <comment ref="K6" authorId="0" shapeId="0" xr:uid="{6A002B75-FBE4-4644-8CA5-D9A83B0C00F1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Rabat u % </t>
        </r>
      </text>
    </comment>
    <comment ref="L6" authorId="2" shapeId="0" xr:uid="{07FAC40C-7B55-42AD-8346-FF11EC0D0A20}">
      <text>
        <r>
          <rPr>
            <b/>
            <sz val="9"/>
            <color indexed="81"/>
            <rFont val="Tahoma"/>
            <family val="2"/>
          </rPr>
          <t>ITOM d.o.o:
Za strane dobavljače:</t>
        </r>
        <r>
          <rPr>
            <sz val="9"/>
            <color indexed="81"/>
            <rFont val="Tahoma"/>
            <family val="2"/>
          </rPr>
          <t xml:space="preserve"> srednji tečaj na dan fakture / otpremnice</t>
        </r>
        <r>
          <rPr>
            <b/>
            <sz val="9"/>
            <color indexed="81"/>
            <rFont val="Tahoma"/>
            <family val="2"/>
          </rPr>
          <t xml:space="preserve">
Za domaće dobavljače:</t>
        </r>
        <r>
          <rPr>
            <sz val="9"/>
            <color indexed="81"/>
            <rFont val="Tahoma"/>
            <family val="2"/>
          </rPr>
          <t xml:space="preserve"> kao tečaj upisati 1,00</t>
        </r>
      </text>
    </comment>
    <comment ref="M6" authorId="3" shapeId="0" xr:uid="{E1033E51-E045-45C5-8120-38572E4649C5}">
      <text>
        <r>
          <rPr>
            <b/>
            <sz val="9"/>
            <color indexed="81"/>
            <rFont val="Tahoma"/>
            <family val="2"/>
            <charset val="238"/>
          </rPr>
          <t>Ivan Tom:</t>
        </r>
        <r>
          <rPr>
            <sz val="9"/>
            <color indexed="81"/>
            <rFont val="Tahoma"/>
            <family val="2"/>
            <charset val="238"/>
          </rPr>
          <t xml:space="preserve">
Ovisni troškovi nabave poput dostave, špedicije, pretovata i slično.</t>
        </r>
      </text>
    </comment>
    <comment ref="N6" authorId="0" shapeId="0" xr:uid="{6BFDE598-ADCD-4389-BC9A-505BFACB0A31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Nabavna cijena s uključenim rabatom preračunata u kn prema upisanom tečaju</t>
        </r>
      </text>
    </comment>
    <comment ref="O6" authorId="0" shapeId="0" xr:uid="{7CD4829E-B578-462A-AB04-A56E77683472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SAMO ZA UVOZ (iz zemalja koje nisu u EU)</t>
        </r>
        <r>
          <rPr>
            <sz val="9"/>
            <color indexed="81"/>
            <rFont val="Tahoma"/>
            <family val="2"/>
          </rPr>
          <t xml:space="preserve">
Upisati stopu carine koja se primjenjuje u odnosu na TARIC broj robe. Dobro je tu stopu povisiti za procjenu troškova prijenosa jer to daje točniju analizu RUC-a i marže</t>
        </r>
      </text>
    </comment>
    <comment ref="Q6" authorId="0" shapeId="0" xr:uid="{A5A8EAB4-FBC6-41DE-AA94-5BEBD461943D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SAMO ZA UVOZ (iz zemalja koji nisu u EU)</t>
        </r>
        <r>
          <rPr>
            <sz val="9"/>
            <color indexed="81"/>
            <rFont val="Tahoma"/>
            <family val="2"/>
          </rPr>
          <t xml:space="preserve">
Ako ste u sustavu PDV-a - upisujete 0, ostali upisuju stopu PDV-a koja se primjenjuje s obzirom na vrstu robe
</t>
        </r>
        <r>
          <rPr>
            <b/>
            <sz val="9"/>
            <color indexed="81"/>
            <rFont val="Tahoma"/>
            <family val="2"/>
          </rPr>
          <t>Upisati bez znaka %</t>
        </r>
      </text>
    </comment>
    <comment ref="S6" authorId="2" shapeId="0" xr:uid="{0C2A00A3-DAF9-426A-941D-89FD4F20B3C1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Nabavna cijena u kunama s uključenim rabatom</t>
        </r>
      </text>
    </comment>
    <comment ref="T6" authorId="2" shapeId="0" xr:uid="{85849F32-80F0-4B05-92C6-1108E47182B9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Prodajna cijena bez PDV-a.
Prodajna cijena = Nabavna cijena + željena marža
Izračunava se automatski na temelju upisane MPC cijene.</t>
        </r>
      </text>
    </comment>
    <comment ref="U6" authorId="2" shapeId="0" xr:uid="{59ED0959-FA58-4173-9A5D-73FE84D21E55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Stopa PDV-a koja se odnosi na proizvod
Upisati bez znaka %
Tvrtke izvan sustava PDV-a upisuju 0
</t>
        </r>
      </text>
    </comment>
    <comment ref="V6" authorId="2" shapeId="0" xr:uid="{5A765A03-702A-409A-9D44-DA309F7E132B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Maloprodajna cijena (cijena na polici) s uključenim PDV-om</t>
        </r>
      </text>
    </comment>
    <comment ref="W6" authorId="0" shapeId="0" xr:uid="{90D61E77-6325-48CB-B387-44640D3037E9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% od prodajne cijene koji vam ostaje nakon što pokrijete troškove nabave.
</t>
        </r>
      </text>
    </comment>
    <comment ref="X6" authorId="0" shapeId="0" xr:uid="{D6C6D6A5-14A5-4E48-AB06-58D254640EA6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Razlika u cijeni
Iznos koji vam ostaje za pokriće troškova poslovanja i stvaranje profita</t>
        </r>
      </text>
    </comment>
    <comment ref="Y6" authorId="0" shapeId="0" xr:uid="{E7A13E23-F949-4A39-8D50-F7A18C9F175D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Faktor kojim množimo nabavnu cijenu kako bismo dobili prodajnu cijenu
</t>
        </r>
        <r>
          <rPr>
            <b/>
            <sz val="9"/>
            <color indexed="81"/>
            <rFont val="Tahoma"/>
            <family val="2"/>
          </rPr>
          <t>Planirana marža</t>
        </r>
        <r>
          <rPr>
            <sz val="9"/>
            <color indexed="81"/>
            <rFont val="Tahoma"/>
            <family val="2"/>
          </rPr>
          <t xml:space="preserve">       </t>
        </r>
        <r>
          <rPr>
            <b/>
            <sz val="9"/>
            <color indexed="81"/>
            <rFont val="Tahoma"/>
            <family val="2"/>
          </rPr>
          <t>Mark-up</t>
        </r>
        <r>
          <rPr>
            <sz val="9"/>
            <color indexed="81"/>
            <rFont val="Tahoma"/>
            <family val="2"/>
          </rPr>
          <t xml:space="preserve">
20%                         1,2502
25%                         1,3331
30%                         1,4282
35%                         1,5380
40%                         1,6660
45%                         1,8173
50%                         2,0000
60%                         2,4963
70%                         3,9964
</t>
        </r>
      </text>
    </comment>
    <comment ref="AA6" authorId="2" shapeId="0" xr:uid="{51A68D9B-2183-496B-A677-4D7F248834AC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Prijedlog prodajne cijene na temelju upisanog Mark-up faktora.
PC=NC*Mark-up
</t>
        </r>
      </text>
    </comment>
    <comment ref="AD6" authorId="2" shapeId="0" xr:uid="{7D33D010-F388-4308-AE47-49AF4600E6B3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Upisati naziv konkurenta</t>
        </r>
      </text>
    </comment>
    <comment ref="D7" authorId="1" shapeId="0" xr:uid="{F7216E00-8580-4D57-85E8-85B02A81B8F2}">
      <text>
        <r>
          <rPr>
            <b/>
            <sz val="9"/>
            <color indexed="81"/>
            <rFont val="Tahoma"/>
            <family val="2"/>
          </rPr>
          <t xml:space="preserve">ITOM:
</t>
        </r>
        <r>
          <rPr>
            <sz val="9"/>
            <color indexed="81"/>
            <rFont val="Tahoma"/>
            <family val="2"/>
          </rPr>
          <t xml:space="preserve">Početni broj šifre artikla koji će se automatski uvećavati pri dodavanju novih artikala u tablicu. </t>
        </r>
      </text>
    </comment>
  </commentList>
</comments>
</file>

<file path=xl/sharedStrings.xml><?xml version="1.0" encoding="utf-8"?>
<sst xmlns="http://schemas.openxmlformats.org/spreadsheetml/2006/main" count="121" uniqueCount="114">
  <si>
    <t>SKU</t>
  </si>
  <si>
    <t>Mark-up</t>
  </si>
  <si>
    <t>USPOREDBA S CIJENAMA KONKURENATA</t>
  </si>
  <si>
    <t>Kontribucijska marža</t>
  </si>
  <si>
    <t>Delta4</t>
  </si>
  <si>
    <t>Delta38</t>
  </si>
  <si>
    <t>Delta 2</t>
  </si>
  <si>
    <t>Kategorije Proizvoda</t>
  </si>
  <si>
    <t>Udio u asortimanu</t>
  </si>
  <si>
    <t>Broj referenci</t>
  </si>
  <si>
    <t>NAZIV KATEGORIJE</t>
  </si>
  <si>
    <t>Kategorije služe za grupiranje srodnih proizvoda i lakše upravljanje asortimanom.</t>
  </si>
  <si>
    <t>ANALIZA KATEGORIJA</t>
  </si>
  <si>
    <t>Prosječna kontribucijska marža</t>
  </si>
  <si>
    <t>-</t>
  </si>
  <si>
    <t>Zbog kategorizacije ćete znati koji segmenti ponude donose najbolji profit te u što se ne isplati ulagati.</t>
  </si>
  <si>
    <t>Točka pokrića</t>
  </si>
  <si>
    <t xml:space="preserve">Razina prodaje koju treba ostvariti kako bi poslovanje bilo na nuli tj. kako biste pokrili sve fiksne i varijabilne troškove. </t>
  </si>
  <si>
    <t>Ako prodaja bude ispod razine točke pokrića, poslovanje nije profitabilno. Sve iznad točke pokriće je izravan ekstra profit.</t>
  </si>
  <si>
    <t>Fiksni troškovi poslovanja</t>
  </si>
  <si>
    <t>Plaće i doprinosi</t>
  </si>
  <si>
    <t>Usluge računovodstva</t>
  </si>
  <si>
    <t>Najam i režije prostora</t>
  </si>
  <si>
    <t>Mjesečno</t>
  </si>
  <si>
    <t>Godišnje</t>
  </si>
  <si>
    <t>Opis</t>
  </si>
  <si>
    <t>Izračun točke pokrića</t>
  </si>
  <si>
    <t>UKUPNO</t>
  </si>
  <si>
    <t>Popusti kupcima (%)</t>
  </si>
  <si>
    <t>Planirani mjesečni profit koji ostaje u firmi</t>
  </si>
  <si>
    <t>Izdvajanje u promocije i marketing (%)</t>
  </si>
  <si>
    <t>Stauts</t>
  </si>
  <si>
    <t>Contribution Margin</t>
  </si>
  <si>
    <t xml:space="preserve">SP </t>
  </si>
  <si>
    <t>RP2</t>
  </si>
  <si>
    <t>Contr. Margin</t>
  </si>
  <si>
    <t>Contr. Margin Value</t>
  </si>
  <si>
    <t>MARK-UP PRICE TEST</t>
  </si>
  <si>
    <t>Šifra u nabavi</t>
  </si>
  <si>
    <t>Dobavljač</t>
  </si>
  <si>
    <t>Naziv proizvoda</t>
  </si>
  <si>
    <t>Kategorija</t>
  </si>
  <si>
    <t>Rabat</t>
  </si>
  <si>
    <t>Tečaj</t>
  </si>
  <si>
    <t>Neto NC</t>
  </si>
  <si>
    <t>NC ( u valuti dobavljača)</t>
  </si>
  <si>
    <t>Carina (%)</t>
  </si>
  <si>
    <t>Iznos Carine</t>
  </si>
  <si>
    <t>Bruto NC</t>
  </si>
  <si>
    <t>PC</t>
  </si>
  <si>
    <t>MPC</t>
  </si>
  <si>
    <t>RUC</t>
  </si>
  <si>
    <t>PDV</t>
  </si>
  <si>
    <t>POS Printeri</t>
  </si>
  <si>
    <t>Troškovi dostave (%)</t>
  </si>
  <si>
    <t>EAN</t>
  </si>
  <si>
    <t>Težina</t>
  </si>
  <si>
    <t>8809166679882</t>
  </si>
  <si>
    <t>POS printer SRP-330II, Bixolon</t>
  </si>
  <si>
    <t>8435099519430</t>
  </si>
  <si>
    <t>x</t>
  </si>
  <si>
    <t xml:space="preserve">Svi troškovi poslovanja osim izdvajanja za nabavu robe ili izravnih troškova proizvodnje. </t>
  </si>
  <si>
    <t>Kontribucijska marža nakon umanjenja za var. tr.</t>
  </si>
  <si>
    <t>Plan prodaje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</si>
  <si>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</si>
  <si>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</si>
  <si>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</si>
  <si>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</si>
  <si>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</si>
  <si>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</si>
  <si>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</si>
  <si>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</si>
  <si>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</si>
  <si>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</si>
  <si>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</si>
  <si>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</si>
  <si>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Udio u prometu (sezonalnost)</t>
  </si>
  <si>
    <t>Ukupno</t>
  </si>
  <si>
    <t>Plan prodaje (2025)</t>
  </si>
  <si>
    <t>Ostvareno</t>
  </si>
  <si>
    <t>Delta planirano/ostvareno</t>
  </si>
  <si>
    <t>Trenutni status poslovanja</t>
  </si>
  <si>
    <t>Ostvarena prodaja (proš.god.)</t>
  </si>
  <si>
    <t>CIJENE</t>
  </si>
  <si>
    <t>NABAVA</t>
  </si>
  <si>
    <t>PRODAJA</t>
  </si>
  <si>
    <t>OSNOVNI PODATCI O ARTIKLU</t>
  </si>
  <si>
    <t xml:space="preserve">Planiranje cijena </t>
  </si>
  <si>
    <t>Kontribucijska marža i drugi  troškovi prodaje</t>
  </si>
  <si>
    <t>Tvrtka d.o.o.</t>
  </si>
  <si>
    <t>Kat123</t>
  </si>
  <si>
    <t>OTN (€)</t>
  </si>
  <si>
    <t>Iznos pretporeza</t>
  </si>
  <si>
    <t>Pretporez (PDV)</t>
  </si>
  <si>
    <t>LINKS</t>
  </si>
  <si>
    <t>HG SPOT</t>
  </si>
  <si>
    <t>MICRONIS</t>
  </si>
  <si>
    <t>Prosječna cijena proizvoda (PC (€))</t>
  </si>
  <si>
    <t>Prosječan RUC (€)</t>
  </si>
  <si>
    <t>Pos printeri</t>
  </si>
  <si>
    <t>Bankarski troškovi</t>
  </si>
  <si>
    <t>Software</t>
  </si>
  <si>
    <t>Amortizacija</t>
  </si>
  <si>
    <t>Troškovi telefona, hosting i slično</t>
  </si>
  <si>
    <t>Ostale usluge (npr leasing, marketinške agencije i sl.)</t>
  </si>
  <si>
    <t>Uredski i potrošni materijal</t>
  </si>
  <si>
    <t>Ostali nespomenuti troškovi</t>
  </si>
  <si>
    <t>Provizije za naplatu karticama (%)</t>
  </si>
  <si>
    <t>Potreban prihod (promet bez PDV-a)</t>
  </si>
  <si>
    <t>COGS</t>
  </si>
  <si>
    <t>Ostvarena kontribucijska marža</t>
  </si>
  <si>
    <t>Odstupanja u kontribucijskoj marži</t>
  </si>
  <si>
    <t>Robu kupujem za:</t>
  </si>
  <si>
    <t xml:space="preserve">Robu prodajem za: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</si>
</sst>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\ &quot;kn&quot;_-;\-* #,##0.00\ &quot;kn&quot;_-;_-* &quot;-&quot;??\ &quot;kn&quot;_-;_-@_-"/>
    <numFmt numFmtId="165" formatCode="0.00_ ;[Red]\-0.00\ "/>
    <numFmt numFmtId="166" formatCode="0.0000"/>
    <numFmt numFmtId="167" formatCode="_-* #,##0.00\ [$€-1]_-;\-* #,##0.00\ [$€-1]_-;_-* &quot;-&quot;??\ [$€-1]_-;_-@_-"/>
    <numFmt numFmtId="168" formatCode="_-* #,##0.00\ [$€-41A]_-;\-* #,##0.00\ [$€-41A]_-;_-* &quot;-&quot;??\ [$€-41A]_-;_-@_-"/>
    <numFmt numFmtId="169" formatCode="#,##0.00_ ;[Red]\-#,##0.00\ 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color indexed="0"/>
      <name val="Arial"/>
      <family val="2"/>
      <charset val="238"/>
    </font>
    <font>
      <sz val="10"/>
      <name val="Segoe U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charset val="238"/>
      <scheme val="minor"/>
    </font>
    <font>
      <sz val="9"/>
      <color rgb="FF3F3F3F"/>
      <name val="Segoe UI"/>
      <family val="2"/>
    </font>
    <font>
      <sz val="11"/>
      <color rgb="FF006100"/>
      <name val="Calibri"/>
      <family val="2"/>
      <charset val="238"/>
      <scheme val="minor"/>
    </font>
    <font>
      <b/>
      <sz val="20"/>
      <color theme="1"/>
      <name val="Exo 2"/>
      <charset val="238"/>
    </font>
    <font>
      <b/>
      <sz val="10"/>
      <color theme="1"/>
      <name val="Exo 2 Black"/>
      <charset val="238"/>
    </font>
    <font>
      <sz val="10"/>
      <color theme="1"/>
      <name val="Exo 2 Black"/>
      <charset val="238"/>
    </font>
    <font>
      <sz val="9"/>
      <name val="Exo 2 Black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Exo 2 Black"/>
      <charset val="238"/>
    </font>
    <font>
      <b/>
      <sz val="9"/>
      <color theme="1"/>
      <name val="Exo 2 Black"/>
      <charset val="238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Exo 2"/>
      <charset val="238"/>
    </font>
    <font>
      <b/>
      <sz val="22"/>
      <color theme="1"/>
      <name val="Exo 2"/>
      <charset val="238"/>
    </font>
    <font>
      <b/>
      <sz val="11"/>
      <color theme="1"/>
      <name val="Exo 2"/>
      <charset val="238"/>
    </font>
    <font>
      <sz val="10"/>
      <color theme="1"/>
      <name val="Exo 2"/>
      <charset val="238"/>
    </font>
    <font>
      <b/>
      <sz val="9"/>
      <color theme="0"/>
      <name val="Exo 2 Black"/>
      <charset val="238"/>
    </font>
    <font>
      <b/>
      <sz val="9"/>
      <color rgb="FF3F3F3F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color theme="1"/>
      <name val="Roboto Light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Exo 2"/>
      <charset val="238"/>
    </font>
    <font>
      <b/>
      <sz val="11"/>
      <color theme="1"/>
      <name val="Exo 2"/>
      <charset val="238"/>
    </font>
    <font>
      <b/>
      <sz val="20"/>
      <color theme="1"/>
      <name val="Exo 2"/>
      <charset val="238"/>
    </font>
    <font>
      <sz val="10"/>
      <color rgb="FFFF0000"/>
      <name val="Roboto Light"/>
      <charset val="238"/>
    </font>
    <font>
      <sz val="10"/>
      <name val="Roboto Light"/>
      <charset val="238"/>
    </font>
    <font>
      <b/>
      <sz val="9"/>
      <color rgb="FF3F3F3F"/>
      <name val="Exo 2 Black"/>
      <charset val="238"/>
    </font>
    <font>
      <sz val="9"/>
      <color rgb="FF3F3F3F"/>
      <name val="Roboto Light"/>
      <charset val="238"/>
    </font>
    <font>
      <sz val="10"/>
      <color rgb="FF3F3F3F"/>
      <name val="Roboto Light"/>
      <charset val="238"/>
    </font>
    <font>
      <sz val="9"/>
      <color rgb="FFFF0000"/>
      <name val="Roboto Light"/>
      <charset val="238"/>
    </font>
    <font>
      <sz val="9"/>
      <name val="Roboto Light"/>
      <charset val="238"/>
    </font>
    <font>
      <b/>
      <sz val="10"/>
      <color theme="1"/>
      <name val="Exo 2 Black"/>
      <charset val="238"/>
    </font>
    <font>
      <sz val="10"/>
      <color theme="0"/>
      <name val="Roboto Light"/>
      <charset val="238"/>
    </font>
    <font>
      <sz val="9"/>
      <color rgb="FF3F3F3F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9"/>
      <name val="Exo 2 Black"/>
      <charset val="238"/>
    </font>
    <font>
      <b/>
      <sz val="9"/>
      <color indexed="81"/>
      <name val="Tahoma"/>
      <family val="2"/>
      <charset val="238"/>
    </font>
    <font>
      <sz val="10"/>
      <color theme="1"/>
      <name val="Exo 2"/>
      <charset val="238"/>
    </font>
    <font>
      <b/>
      <u/>
      <sz val="16"/>
      <color theme="1"/>
      <name val="Exo 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indexed="64"/>
      </right>
      <top/>
      <bottom style="medium">
        <color theme="9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9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/>
      <top/>
      <bottom style="thick">
        <color theme="9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theme="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ck">
        <color theme="9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theme="9" tint="-0.24994659260841701"/>
      </bottom>
      <diagonal/>
    </border>
    <border>
      <left style="thin">
        <color auto="1"/>
      </left>
      <right style="thick">
        <color theme="9" tint="-0.2499465926084170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theme="9" tint="-0.24994659260841701"/>
      </bottom>
      <diagonal/>
    </border>
    <border>
      <left style="thin">
        <color auto="1"/>
      </left>
      <right style="thick">
        <color theme="9" tint="-0.2499465926084170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ont="0">
      <alignment horizontal="left" vertical="top" justifyLastLine="1"/>
      <protection locked="0"/>
    </xf>
    <xf numFmtId="16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0" xfId="2" applyFont="1" applyProtection="1">
      <alignment horizontal="left" vertical="top" justifyLastLine="1"/>
    </xf>
    <xf numFmtId="0" fontId="4" fillId="0" borderId="0" xfId="2" applyFont="1" applyProtection="1">
      <alignment horizontal="left" vertical="top" justifyLastLine="1"/>
    </xf>
    <xf numFmtId="164" fontId="2" fillId="0" borderId="0" xfId="2" applyNumberFormat="1" applyFont="1" applyProtection="1">
      <alignment horizontal="left" vertical="top" justifyLastLine="1"/>
    </xf>
    <xf numFmtId="9" fontId="4" fillId="0" borderId="0" xfId="1" applyFont="1" applyFill="1" applyBorder="1" applyAlignment="1" applyProtection="1">
      <alignment horizontal="left" vertical="top" justifyLastLine="1"/>
    </xf>
    <xf numFmtId="0" fontId="4" fillId="0" borderId="1" xfId="2" applyFont="1" applyBorder="1" applyProtection="1">
      <alignment horizontal="left" vertical="top" justifyLastLine="1"/>
    </xf>
    <xf numFmtId="0" fontId="4" fillId="0" borderId="7" xfId="2" applyFont="1" applyBorder="1" applyProtection="1">
      <alignment horizontal="left" vertical="top" justifyLastLine="1"/>
    </xf>
    <xf numFmtId="0" fontId="2" fillId="0" borderId="0" xfId="2" applyFont="1">
      <alignment horizontal="left" vertical="top" justifyLastLine="1"/>
      <protection locked="0"/>
    </xf>
    <xf numFmtId="0" fontId="2" fillId="0" borderId="7" xfId="2" applyFont="1" applyBorder="1">
      <alignment horizontal="left" vertical="top" justifyLastLine="1"/>
      <protection locked="0"/>
    </xf>
    <xf numFmtId="164" fontId="2" fillId="0" borderId="0" xfId="2" applyNumberFormat="1" applyFont="1">
      <alignment horizontal="left" vertical="top" justifyLastLine="1"/>
      <protection locked="0"/>
    </xf>
    <xf numFmtId="165" fontId="8" fillId="0" borderId="0" xfId="2" applyNumberFormat="1" applyFont="1" applyProtection="1">
      <alignment horizontal="left" vertical="top" justifyLastLine="1"/>
    </xf>
    <xf numFmtId="0" fontId="11" fillId="2" borderId="3" xfId="2" applyFont="1" applyFill="1" applyBorder="1" applyAlignment="1" applyProtection="1">
      <alignment vertical="top" justifyLastLine="1"/>
    </xf>
    <xf numFmtId="0" fontId="12" fillId="0" borderId="0" xfId="2" applyFont="1" applyProtection="1">
      <alignment horizontal="left" vertical="top" justifyLastLine="1"/>
    </xf>
    <xf numFmtId="0" fontId="11" fillId="2" borderId="7" xfId="2" applyFont="1" applyFill="1" applyBorder="1" applyAlignment="1" applyProtection="1">
      <alignment vertical="top" justifyLastLine="1"/>
    </xf>
    <xf numFmtId="0" fontId="11" fillId="2" borderId="0" xfId="2" applyFont="1" applyFill="1" applyAlignment="1" applyProtection="1">
      <alignment vertical="top" justifyLastLine="1"/>
    </xf>
    <xf numFmtId="0" fontId="13" fillId="0" borderId="9" xfId="2" applyFont="1" applyBorder="1" applyAlignment="1" applyProtection="1">
      <alignment horizontal="left" vertical="top" wrapText="1" justifyLastLine="1"/>
    </xf>
    <xf numFmtId="0" fontId="11" fillId="2" borderId="3" xfId="2" applyFont="1" applyFill="1" applyBorder="1" applyProtection="1">
      <alignment horizontal="left" vertical="top" justifyLastLine="1"/>
    </xf>
    <xf numFmtId="2" fontId="2" fillId="0" borderId="0" xfId="3" applyNumberFormat="1" applyFont="1" applyFill="1" applyBorder="1" applyAlignment="1" applyProtection="1">
      <alignment horizontal="left" vertical="top" indent="1" justifyLastLine="1"/>
    </xf>
    <xf numFmtId="2" fontId="2" fillId="0" borderId="0" xfId="3" applyNumberFormat="1" applyFont="1" applyFill="1" applyBorder="1" applyAlignment="1" applyProtection="1">
      <alignment horizontal="left" vertical="top" indent="1" justifyLastLine="1"/>
      <protection locked="0"/>
    </xf>
    <xf numFmtId="0" fontId="12" fillId="2" borderId="3" xfId="2" applyFont="1" applyFill="1" applyBorder="1" applyAlignment="1" applyProtection="1">
      <alignment vertical="top" justifyLastLine="1"/>
    </xf>
    <xf numFmtId="0" fontId="12" fillId="2" borderId="0" xfId="2" applyFont="1" applyFill="1" applyAlignment="1" applyProtection="1">
      <alignment vertical="top" justifyLastLine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indent="1"/>
    </xf>
    <xf numFmtId="9" fontId="19" fillId="0" borderId="0" xfId="1" applyFont="1" applyBorder="1" applyAlignment="1">
      <alignment horizontal="left" indent="1"/>
    </xf>
    <xf numFmtId="2" fontId="19" fillId="0" borderId="0" xfId="0" applyNumberFormat="1" applyFont="1"/>
    <xf numFmtId="10" fontId="19" fillId="0" borderId="0" xfId="1" applyNumberFormat="1" applyFont="1" applyBorder="1"/>
    <xf numFmtId="2" fontId="2" fillId="0" borderId="0" xfId="1" applyNumberFormat="1" applyFont="1" applyFill="1" applyBorder="1" applyAlignment="1" applyProtection="1">
      <alignment horizontal="left" vertical="top" indent="1" justifyLastLine="1"/>
    </xf>
    <xf numFmtId="2" fontId="2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164" fontId="2" fillId="0" borderId="0" xfId="3" applyFont="1" applyFill="1" applyBorder="1" applyAlignment="1" applyProtection="1">
      <alignment horizontal="left" vertical="top" indent="1" justifyLastLine="1"/>
    </xf>
    <xf numFmtId="164" fontId="2" fillId="0" borderId="0" xfId="3" applyFont="1" applyFill="1" applyBorder="1" applyAlignment="1" applyProtection="1">
      <alignment horizontal="left" vertical="top" indent="1" justifyLastLine="1"/>
      <protection locked="0"/>
    </xf>
    <xf numFmtId="10" fontId="2" fillId="0" borderId="0" xfId="1" applyNumberFormat="1" applyFont="1" applyFill="1" applyBorder="1" applyAlignment="1" applyProtection="1">
      <alignment horizontal="left" vertical="top" indent="1" justifyLastLine="1"/>
    </xf>
    <xf numFmtId="10" fontId="2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0" fontId="18" fillId="0" borderId="0" xfId="0" applyFont="1"/>
    <xf numFmtId="0" fontId="0" fillId="0" borderId="0" xfId="0" applyAlignment="1">
      <alignment horizontal="left" indent="1"/>
    </xf>
    <xf numFmtId="0" fontId="0" fillId="2" borderId="20" xfId="0" applyFill="1" applyBorder="1" applyAlignment="1">
      <alignment horizontal="left" indent="1"/>
    </xf>
    <xf numFmtId="0" fontId="18" fillId="0" borderId="0" xfId="0" applyFont="1" applyAlignment="1">
      <alignment horizontal="left" indent="1"/>
    </xf>
    <xf numFmtId="0" fontId="18" fillId="0" borderId="31" xfId="0" applyFont="1" applyBorder="1" applyAlignment="1">
      <alignment horizontal="left" indent="1"/>
    </xf>
    <xf numFmtId="10" fontId="18" fillId="0" borderId="0" xfId="0" applyNumberFormat="1" applyFont="1" applyAlignment="1">
      <alignment horizontal="left" indent="1"/>
    </xf>
    <xf numFmtId="0" fontId="23" fillId="2" borderId="18" xfId="0" applyFont="1" applyFill="1" applyBorder="1" applyAlignment="1">
      <alignment horizontal="left" vertical="top" wrapText="1" indent="1"/>
    </xf>
    <xf numFmtId="0" fontId="23" fillId="2" borderId="17" xfId="0" applyFont="1" applyFill="1" applyBorder="1" applyAlignment="1">
      <alignment horizontal="left" vertical="top" wrapText="1" indent="1"/>
    </xf>
    <xf numFmtId="0" fontId="23" fillId="2" borderId="18" xfId="0" applyFont="1" applyFill="1" applyBorder="1" applyAlignment="1">
      <alignment horizontal="left" vertical="top" wrapText="1"/>
    </xf>
    <xf numFmtId="0" fontId="10" fillId="0" borderId="0" xfId="0" applyFont="1"/>
    <xf numFmtId="0" fontId="22" fillId="2" borderId="28" xfId="0" applyFont="1" applyFill="1" applyBorder="1" applyAlignment="1">
      <alignment horizontal="left" indent="1"/>
    </xf>
    <xf numFmtId="0" fontId="22" fillId="2" borderId="30" xfId="0" applyFont="1" applyFill="1" applyBorder="1" applyAlignment="1">
      <alignment horizontal="left" indent="1"/>
    </xf>
    <xf numFmtId="9" fontId="0" fillId="0" borderId="35" xfId="1" applyFont="1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5" fillId="0" borderId="0" xfId="2" applyFont="1" applyProtection="1">
      <alignment horizontal="left" vertical="top" justifyLastLine="1"/>
    </xf>
    <xf numFmtId="0" fontId="15" fillId="0" borderId="8" xfId="2" applyFont="1" applyBorder="1" applyAlignment="1" applyProtection="1">
      <alignment horizontal="left" vertical="top" wrapText="1" justifyLastLine="1"/>
    </xf>
    <xf numFmtId="0" fontId="15" fillId="0" borderId="9" xfId="2" applyFont="1" applyBorder="1" applyAlignment="1" applyProtection="1">
      <alignment horizontal="left" vertical="top" wrapText="1" justifyLastLine="1"/>
    </xf>
    <xf numFmtId="1" fontId="15" fillId="0" borderId="9" xfId="2" applyNumberFormat="1" applyFont="1" applyBorder="1" applyAlignment="1" applyProtection="1">
      <alignment horizontal="left" vertical="top" wrapText="1" justifyLastLine="1"/>
    </xf>
    <xf numFmtId="0" fontId="16" fillId="0" borderId="16" xfId="2" applyFont="1" applyBorder="1" applyAlignment="1" applyProtection="1">
      <alignment horizontal="left" vertical="top" wrapText="1" justifyLastLine="1"/>
    </xf>
    <xf numFmtId="10" fontId="15" fillId="0" borderId="16" xfId="1" applyNumberFormat="1" applyFont="1" applyFill="1" applyBorder="1" applyAlignment="1" applyProtection="1">
      <alignment horizontal="left" vertical="top" wrapText="1" indent="1" justifyLastLine="1"/>
    </xf>
    <xf numFmtId="164" fontId="15" fillId="0" borderId="23" xfId="3" applyFont="1" applyFill="1" applyBorder="1" applyAlignment="1" applyProtection="1">
      <alignment horizontal="left" vertical="top" wrapText="1" indent="1" justifyLastLine="1"/>
    </xf>
    <xf numFmtId="0" fontId="15" fillId="0" borderId="25" xfId="2" applyFont="1" applyBorder="1" applyProtection="1">
      <alignment horizontal="left" vertical="top" justifyLastLine="1"/>
    </xf>
    <xf numFmtId="164" fontId="15" fillId="0" borderId="16" xfId="2" applyNumberFormat="1" applyFont="1" applyBorder="1" applyAlignment="1" applyProtection="1">
      <alignment horizontal="left" vertical="top" wrapText="1" justifyLastLine="1"/>
    </xf>
    <xf numFmtId="9" fontId="15" fillId="0" borderId="11" xfId="1" applyFont="1" applyFill="1" applyBorder="1" applyAlignment="1" applyProtection="1">
      <alignment horizontal="left" vertical="top" wrapText="1" justifyLastLine="1"/>
    </xf>
    <xf numFmtId="0" fontId="15" fillId="0" borderId="12" xfId="2" applyFont="1" applyBorder="1" applyAlignment="1" applyProtection="1">
      <alignment horizontal="left" vertical="top" wrapText="1" justifyLastLine="1"/>
    </xf>
    <xf numFmtId="165" fontId="24" fillId="0" borderId="39" xfId="2" applyNumberFormat="1" applyFont="1" applyBorder="1" applyProtection="1">
      <alignment horizontal="left" vertical="top" justifyLastLine="1"/>
    </xf>
    <xf numFmtId="2" fontId="15" fillId="0" borderId="16" xfId="3" applyNumberFormat="1" applyFont="1" applyFill="1" applyBorder="1" applyAlignment="1" applyProtection="1">
      <alignment horizontal="left" vertical="top" wrapText="1" indent="1" justifyLastLine="1"/>
    </xf>
    <xf numFmtId="164" fontId="15" fillId="2" borderId="23" xfId="3" applyFont="1" applyFill="1" applyBorder="1" applyAlignment="1" applyProtection="1">
      <alignment horizontal="left" vertical="top" indent="1" justifyLastLine="1"/>
    </xf>
    <xf numFmtId="0" fontId="15" fillId="2" borderId="24" xfId="2" applyFont="1" applyFill="1" applyBorder="1" applyProtection="1">
      <alignment horizontal="left" vertical="top" justifyLastLine="1"/>
    </xf>
    <xf numFmtId="10" fontId="0" fillId="0" borderId="35" xfId="0" applyNumberFormat="1" applyBorder="1" applyAlignment="1">
      <alignment horizontal="left" indent="1"/>
    </xf>
    <xf numFmtId="49" fontId="2" fillId="0" borderId="0" xfId="2" applyNumberFormat="1" applyFont="1" applyProtection="1">
      <alignment horizontal="left" vertical="top" justifyLastLine="1"/>
    </xf>
    <xf numFmtId="49" fontId="12" fillId="2" borderId="3" xfId="2" applyNumberFormat="1" applyFont="1" applyFill="1" applyBorder="1" applyAlignment="1" applyProtection="1">
      <alignment vertical="top" justifyLastLine="1"/>
    </xf>
    <xf numFmtId="49" fontId="12" fillId="2" borderId="0" xfId="2" applyNumberFormat="1" applyFont="1" applyFill="1" applyAlignment="1" applyProtection="1">
      <alignment vertical="top" justifyLastLine="1"/>
    </xf>
    <xf numFmtId="49" fontId="15" fillId="0" borderId="9" xfId="2" applyNumberFormat="1" applyFont="1" applyBorder="1" applyAlignment="1" applyProtection="1">
      <alignment horizontal="left" vertical="top" wrapText="1" justifyLastLine="1"/>
    </xf>
    <xf numFmtId="0" fontId="27" fillId="0" borderId="0" xfId="5" applyNumberFormat="1" applyFont="1" applyFill="1" applyAlignment="1" applyProtection="1">
      <alignment horizontal="left" vertical="top" justifyLastLine="1"/>
      <protection locked="0"/>
    </xf>
    <xf numFmtId="0" fontId="26" fillId="0" borderId="0" xfId="4" applyFont="1" applyFill="1" applyBorder="1" applyAlignment="1" applyProtection="1">
      <alignment horizontal="left" vertical="top" justifyLastLine="1"/>
      <protection locked="0"/>
    </xf>
    <xf numFmtId="49" fontId="26" fillId="0" borderId="0" xfId="4" applyNumberFormat="1" applyFont="1" applyFill="1" applyBorder="1" applyAlignment="1" applyProtection="1">
      <alignment horizontal="left" vertical="top" justifyLastLine="1"/>
      <protection locked="0"/>
    </xf>
    <xf numFmtId="164" fontId="19" fillId="0" borderId="0" xfId="3" applyFont="1" applyBorder="1"/>
    <xf numFmtId="1" fontId="4" fillId="0" borderId="0" xfId="2" applyNumberFormat="1" applyFont="1" applyAlignment="1" applyProtection="1">
      <alignment horizontal="left" vertical="top" indent="1" justifyLastLine="1"/>
    </xf>
    <xf numFmtId="1" fontId="15" fillId="0" borderId="16" xfId="2" applyNumberFormat="1" applyFont="1" applyBorder="1" applyAlignment="1" applyProtection="1">
      <alignment horizontal="left" vertical="top" indent="1" justifyLastLine="1"/>
    </xf>
    <xf numFmtId="1" fontId="4" fillId="0" borderId="0" xfId="2" applyNumberFormat="1" applyFont="1" applyAlignment="1">
      <alignment horizontal="left" vertical="top" indent="1" justifyLastLine="1"/>
      <protection locked="0"/>
    </xf>
    <xf numFmtId="0" fontId="28" fillId="0" borderId="0" xfId="4" applyFont="1" applyFill="1" applyBorder="1" applyAlignment="1" applyProtection="1">
      <alignment horizontal="left" vertical="top" justifyLastLine="1"/>
      <protection locked="0"/>
    </xf>
    <xf numFmtId="49" fontId="28" fillId="0" borderId="0" xfId="4" applyNumberFormat="1" applyFont="1" applyFill="1" applyBorder="1" applyAlignment="1" applyProtection="1">
      <alignment horizontal="left" vertical="top" justifyLastLine="1"/>
      <protection locked="0"/>
    </xf>
    <xf numFmtId="167" fontId="0" fillId="0" borderId="27" xfId="3" applyNumberFormat="1" applyFont="1" applyBorder="1" applyAlignment="1" applyProtection="1">
      <alignment horizontal="left" indent="1"/>
      <protection locked="0"/>
    </xf>
    <xf numFmtId="167" fontId="0" fillId="0" borderId="32" xfId="3" applyNumberFormat="1" applyFont="1" applyBorder="1" applyAlignment="1">
      <alignment horizontal="left" indent="1"/>
    </xf>
    <xf numFmtId="167" fontId="0" fillId="0" borderId="37" xfId="3" applyNumberFormat="1" applyFont="1" applyBorder="1" applyAlignment="1" applyProtection="1">
      <alignment horizontal="left" indent="1"/>
      <protection locked="0"/>
    </xf>
    <xf numFmtId="167" fontId="0" fillId="0" borderId="38" xfId="3" applyNumberFormat="1" applyFont="1" applyBorder="1" applyAlignment="1">
      <alignment horizontal="left" indent="1"/>
    </xf>
    <xf numFmtId="167" fontId="18" fillId="0" borderId="0" xfId="3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0" fillId="0" borderId="0" xfId="0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left"/>
    </xf>
    <xf numFmtId="169" fontId="0" fillId="0" borderId="27" xfId="0" applyNumberFormat="1" applyBorder="1"/>
    <xf numFmtId="0" fontId="31" fillId="0" borderId="0" xfId="0" applyFont="1" applyAlignment="1">
      <alignment horizontal="center"/>
    </xf>
    <xf numFmtId="169" fontId="0" fillId="0" borderId="41" xfId="0" applyNumberFormat="1" applyBorder="1"/>
    <xf numFmtId="9" fontId="0" fillId="0" borderId="41" xfId="1" applyFont="1" applyBorder="1" applyAlignment="1">
      <alignment horizontal="right"/>
    </xf>
    <xf numFmtId="0" fontId="31" fillId="2" borderId="27" xfId="0" applyFont="1" applyFill="1" applyBorder="1" applyAlignment="1">
      <alignment horizontal="center"/>
    </xf>
    <xf numFmtId="0" fontId="31" fillId="2" borderId="27" xfId="0" applyFont="1" applyFill="1" applyBorder="1" applyAlignment="1">
      <alignment horizontal="left" indent="1"/>
    </xf>
    <xf numFmtId="0" fontId="31" fillId="2" borderId="27" xfId="0" applyFont="1" applyFill="1" applyBorder="1" applyAlignment="1">
      <alignment horizontal="right"/>
    </xf>
    <xf numFmtId="0" fontId="0" fillId="0" borderId="41" xfId="0" applyBorder="1"/>
    <xf numFmtId="0" fontId="31" fillId="0" borderId="0" xfId="0" applyFont="1"/>
    <xf numFmtId="168" fontId="31" fillId="0" borderId="27" xfId="0" applyNumberFormat="1" applyFont="1" applyBorder="1" applyAlignment="1">
      <alignment horizontal="right"/>
    </xf>
    <xf numFmtId="9" fontId="31" fillId="0" borderId="27" xfId="0" applyNumberFormat="1" applyFont="1" applyBorder="1" applyAlignment="1">
      <alignment horizontal="right"/>
    </xf>
    <xf numFmtId="0" fontId="31" fillId="0" borderId="37" xfId="0" applyFont="1" applyBorder="1"/>
    <xf numFmtId="169" fontId="31" fillId="0" borderId="41" xfId="0" applyNumberFormat="1" applyFont="1" applyBorder="1"/>
    <xf numFmtId="0" fontId="0" fillId="0" borderId="42" xfId="0" applyBorder="1" applyAlignment="1">
      <alignment horizontal="left" indent="1"/>
    </xf>
    <xf numFmtId="0" fontId="28" fillId="0" borderId="36" xfId="0" applyFont="1" applyBorder="1" applyAlignment="1" applyProtection="1">
      <alignment horizontal="left" indent="1"/>
      <protection locked="0"/>
    </xf>
    <xf numFmtId="0" fontId="42" fillId="2" borderId="2" xfId="2" applyFont="1" applyFill="1" applyBorder="1" applyAlignment="1" applyProtection="1">
      <alignment vertical="top" justifyLastLine="1"/>
    </xf>
    <xf numFmtId="165" fontId="25" fillId="0" borderId="0" xfId="2" applyNumberFormat="1" applyFont="1" applyProtection="1">
      <alignment horizontal="left" vertical="top" justifyLastLine="1"/>
    </xf>
    <xf numFmtId="165" fontId="15" fillId="0" borderId="14" xfId="2" applyNumberFormat="1" applyFont="1" applyBorder="1" applyAlignment="1" applyProtection="1">
      <alignment horizontal="left" vertical="top" wrapText="1" justifyLastLine="1"/>
    </xf>
    <xf numFmtId="165" fontId="15" fillId="0" borderId="15" xfId="2" applyNumberFormat="1" applyFont="1" applyBorder="1" applyAlignment="1" applyProtection="1">
      <alignment horizontal="left" vertical="top" wrapText="1" justifyLastLine="1"/>
    </xf>
    <xf numFmtId="0" fontId="29" fillId="0" borderId="0" xfId="5" applyNumberFormat="1" applyFont="1" applyFill="1" applyAlignment="1" applyProtection="1">
      <alignment horizontal="left" vertical="top" justifyLastLine="1"/>
      <protection locked="0"/>
    </xf>
    <xf numFmtId="0" fontId="30" fillId="0" borderId="0" xfId="2" applyFont="1" applyProtection="1">
      <alignment horizontal="left" vertical="top" justifyLastLine="1"/>
    </xf>
    <xf numFmtId="0" fontId="14" fillId="0" borderId="0" xfId="5" applyFill="1" applyAlignment="1" applyProtection="1">
      <alignment horizontal="left" vertical="top" justifyLastLine="1"/>
      <protection locked="0"/>
    </xf>
    <xf numFmtId="0" fontId="9" fillId="0" borderId="0" xfId="4" applyFill="1" applyBorder="1" applyAlignment="1" applyProtection="1">
      <alignment horizontal="left" vertical="top" justifyLastLine="1"/>
      <protection locked="0"/>
    </xf>
    <xf numFmtId="49" fontId="9" fillId="0" borderId="0" xfId="4" applyNumberFormat="1" applyFill="1" applyBorder="1" applyAlignment="1" applyProtection="1">
      <alignment horizontal="left" vertical="top" justifyLastLine="1"/>
      <protection locked="0"/>
    </xf>
    <xf numFmtId="9" fontId="30" fillId="0" borderId="0" xfId="1" applyFont="1" applyFill="1" applyBorder="1" applyAlignment="1" applyProtection="1">
      <alignment horizontal="left" vertical="top" justifyLastLine="1"/>
      <protection locked="0"/>
    </xf>
    <xf numFmtId="2" fontId="30" fillId="0" borderId="0" xfId="3" applyNumberFormat="1" applyFont="1" applyFill="1" applyBorder="1" applyAlignment="1" applyProtection="1">
      <alignment horizontal="left" vertical="top" indent="1" justifyLastLine="1"/>
      <protection locked="0"/>
    </xf>
    <xf numFmtId="168" fontId="30" fillId="0" borderId="0" xfId="3" applyNumberFormat="1" applyFont="1" applyFill="1" applyBorder="1" applyAlignment="1" applyProtection="1">
      <alignment horizontal="left" vertical="top" indent="1" justifyLastLine="1"/>
    </xf>
    <xf numFmtId="10" fontId="30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2" fontId="30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168" fontId="36" fillId="0" borderId="1" xfId="3" applyNumberFormat="1" applyFont="1" applyFill="1" applyBorder="1" applyAlignment="1" applyProtection="1">
      <alignment horizontal="left" vertical="top" justifyLastLine="1"/>
    </xf>
    <xf numFmtId="168" fontId="36" fillId="0" borderId="7" xfId="2" applyNumberFormat="1" applyFont="1" applyBorder="1" applyProtection="1">
      <alignment horizontal="left" vertical="top" justifyLastLine="1"/>
    </xf>
    <xf numFmtId="9" fontId="36" fillId="0" borderId="0" xfId="1" applyFont="1" applyFill="1" applyBorder="1" applyAlignment="1" applyProtection="1">
      <alignment horizontal="left" vertical="top" indent="1" justifyLastLine="1"/>
    </xf>
    <xf numFmtId="165" fontId="38" fillId="0" borderId="0" xfId="2" applyNumberFormat="1" applyFont="1" applyProtection="1">
      <alignment horizontal="left" vertical="top" justifyLastLine="1"/>
    </xf>
    <xf numFmtId="9" fontId="38" fillId="0" borderId="0" xfId="1" applyFont="1" applyFill="1" applyBorder="1" applyAlignment="1" applyProtection="1">
      <alignment horizontal="left" vertical="top" justifyLastLine="1"/>
    </xf>
    <xf numFmtId="165" fontId="38" fillId="0" borderId="1" xfId="2" applyNumberFormat="1" applyFont="1" applyBorder="1" applyProtection="1">
      <alignment horizontal="left" vertical="top" justifyLastLine="1"/>
    </xf>
    <xf numFmtId="0" fontId="14" fillId="0" borderId="0" xfId="5" applyNumberFormat="1" applyFill="1" applyAlignment="1" applyProtection="1">
      <alignment horizontal="left" vertical="top" justifyLastLine="1"/>
      <protection locked="0"/>
    </xf>
    <xf numFmtId="0" fontId="9" fillId="0" borderId="0" xfId="4" applyNumberFormat="1" applyFill="1" applyBorder="1" applyAlignment="1" applyProtection="1">
      <alignment horizontal="left" vertical="top" justifyLastLine="1"/>
      <protection locked="0"/>
    </xf>
    <xf numFmtId="0" fontId="35" fillId="0" borderId="0" xfId="2" applyFont="1" applyProtection="1">
      <alignment horizontal="left" vertical="top" justifyLastLine="1"/>
    </xf>
    <xf numFmtId="2" fontId="35" fillId="0" borderId="0" xfId="3" applyNumberFormat="1" applyFont="1" applyFill="1" applyBorder="1" applyAlignment="1" applyProtection="1">
      <alignment horizontal="left" vertical="top" indent="1" justifyLastLine="1"/>
      <protection locked="0"/>
    </xf>
    <xf numFmtId="168" fontId="35" fillId="0" borderId="0" xfId="3" applyNumberFormat="1" applyFont="1" applyFill="1" applyBorder="1" applyAlignment="1" applyProtection="1">
      <alignment horizontal="left" vertical="top" indent="1" justifyLastLine="1"/>
    </xf>
    <xf numFmtId="10" fontId="35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2" fontId="35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168" fontId="35" fillId="0" borderId="1" xfId="3" applyNumberFormat="1" applyFont="1" applyFill="1" applyBorder="1" applyAlignment="1" applyProtection="1">
      <alignment horizontal="left" vertical="top" justifyLastLine="1"/>
    </xf>
    <xf numFmtId="168" fontId="35" fillId="0" borderId="7" xfId="2" applyNumberFormat="1" applyFont="1" applyBorder="1" applyProtection="1">
      <alignment horizontal="left" vertical="top" justifyLastLine="1"/>
    </xf>
    <xf numFmtId="9" fontId="35" fillId="0" borderId="0" xfId="1" applyFont="1" applyFill="1" applyBorder="1" applyAlignment="1" applyProtection="1">
      <alignment horizontal="left" vertical="top" indent="1" justifyLastLine="1"/>
    </xf>
    <xf numFmtId="165" fontId="40" fillId="0" borderId="0" xfId="2" applyNumberFormat="1" applyFont="1" applyProtection="1">
      <alignment horizontal="left" vertical="top" justifyLastLine="1"/>
    </xf>
    <xf numFmtId="9" fontId="40" fillId="0" borderId="0" xfId="1" applyFont="1" applyFill="1" applyBorder="1" applyAlignment="1" applyProtection="1">
      <alignment horizontal="left" vertical="top" justifyLastLine="1"/>
    </xf>
    <xf numFmtId="165" fontId="40" fillId="0" borderId="1" xfId="2" applyNumberFormat="1" applyFont="1" applyBorder="1" applyProtection="1">
      <alignment horizontal="left" vertical="top" justifyLastLine="1"/>
    </xf>
    <xf numFmtId="0" fontId="36" fillId="0" borderId="0" xfId="2" applyFont="1" applyProtection="1">
      <alignment horizontal="left" vertical="top" justifyLastLine="1"/>
    </xf>
    <xf numFmtId="2" fontId="36" fillId="0" borderId="0" xfId="3" applyNumberFormat="1" applyFont="1" applyFill="1" applyBorder="1" applyAlignment="1" applyProtection="1">
      <alignment horizontal="left" vertical="top" indent="1" justifyLastLine="1"/>
      <protection locked="0"/>
    </xf>
    <xf numFmtId="168" fontId="36" fillId="0" borderId="0" xfId="3" applyNumberFormat="1" applyFont="1" applyFill="1" applyBorder="1" applyAlignment="1" applyProtection="1">
      <alignment horizontal="left" vertical="top" indent="1" justifyLastLine="1"/>
    </xf>
    <xf numFmtId="10" fontId="36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2" fontId="36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165" fontId="41" fillId="0" borderId="0" xfId="2" applyNumberFormat="1" applyFont="1" applyProtection="1">
      <alignment horizontal="left" vertical="top" justifyLastLine="1"/>
    </xf>
    <xf numFmtId="9" fontId="41" fillId="0" borderId="0" xfId="1" applyFont="1" applyFill="1" applyBorder="1" applyAlignment="1" applyProtection="1">
      <alignment horizontal="left" vertical="top" justifyLastLine="1"/>
    </xf>
    <xf numFmtId="165" fontId="41" fillId="0" borderId="1" xfId="2" applyNumberFormat="1" applyFont="1" applyBorder="1" applyProtection="1">
      <alignment horizontal="left" vertical="top" justifyLastLine="1"/>
    </xf>
    <xf numFmtId="168" fontId="30" fillId="0" borderId="0" xfId="3" applyNumberFormat="1" applyFont="1" applyFill="1" applyAlignment="1" applyProtection="1">
      <alignment horizontal="left" vertical="top" indent="1" justifyLastLine="1"/>
    </xf>
    <xf numFmtId="168" fontId="36" fillId="0" borderId="0" xfId="3" applyNumberFormat="1" applyFont="1" applyFill="1" applyAlignment="1" applyProtection="1">
      <alignment horizontal="left" vertical="top" indent="1" justifyLastLine="1"/>
    </xf>
    <xf numFmtId="168" fontId="35" fillId="0" borderId="0" xfId="3" applyNumberFormat="1" applyFont="1" applyFill="1" applyAlignment="1" applyProtection="1">
      <alignment horizontal="left" vertical="top" indent="1" justifyLastLine="1"/>
    </xf>
    <xf numFmtId="2" fontId="30" fillId="0" borderId="0" xfId="3" applyNumberFormat="1" applyFont="1" applyFill="1" applyBorder="1" applyAlignment="1" applyProtection="1">
      <alignment horizontal="left" vertical="top" indent="2" justifyLastLine="1"/>
      <protection locked="0"/>
    </xf>
    <xf numFmtId="9" fontId="36" fillId="0" borderId="0" xfId="1" applyFont="1" applyFill="1" applyBorder="1" applyAlignment="1" applyProtection="1">
      <alignment horizontal="center" vertical="top" justifyLastLine="1"/>
    </xf>
    <xf numFmtId="2" fontId="30" fillId="0" borderId="0" xfId="3" applyNumberFormat="1" applyFont="1" applyFill="1" applyBorder="1" applyAlignment="1" applyProtection="1">
      <alignment horizontal="left" vertical="top" indent="3" justifyLastLine="1"/>
      <protection locked="0"/>
    </xf>
    <xf numFmtId="165" fontId="44" fillId="0" borderId="0" xfId="2" applyNumberFormat="1" applyFont="1" applyProtection="1">
      <alignment horizontal="left" vertical="top" justifyLastLine="1"/>
    </xf>
    <xf numFmtId="0" fontId="34" fillId="0" borderId="0" xfId="2" applyFont="1" applyProtection="1">
      <alignment horizontal="left" vertical="top" justifyLastLine="1"/>
    </xf>
    <xf numFmtId="0" fontId="16" fillId="0" borderId="26" xfId="2" applyFont="1" applyBorder="1" applyAlignment="1" applyProtection="1">
      <alignment horizontal="left" vertical="top" wrapText="1" justifyLastLine="1"/>
    </xf>
    <xf numFmtId="168" fontId="36" fillId="0" borderId="1" xfId="2" applyNumberFormat="1" applyFont="1" applyBorder="1" applyProtection="1">
      <alignment horizontal="left" vertical="top" justifyLastLine="1"/>
    </xf>
    <xf numFmtId="168" fontId="35" fillId="0" borderId="1" xfId="2" applyNumberFormat="1" applyFont="1" applyBorder="1" applyProtection="1">
      <alignment horizontal="left" vertical="top" justifyLastLine="1"/>
    </xf>
    <xf numFmtId="168" fontId="36" fillId="0" borderId="0" xfId="2" applyNumberFormat="1" applyFont="1" applyProtection="1">
      <alignment horizontal="left" vertical="top" justifyLastLine="1"/>
    </xf>
    <xf numFmtId="168" fontId="39" fillId="0" borderId="7" xfId="3" applyNumberFormat="1" applyFont="1" applyFill="1" applyBorder="1" applyAlignment="1" applyProtection="1">
      <alignment horizontal="left" vertical="top" justifyLastLine="1"/>
      <protection locked="0"/>
    </xf>
    <xf numFmtId="168" fontId="35" fillId="0" borderId="7" xfId="3" applyNumberFormat="1" applyFont="1" applyFill="1" applyBorder="1" applyAlignment="1" applyProtection="1">
      <alignment horizontal="left" vertical="top" justifyLastLine="1"/>
      <protection locked="0"/>
    </xf>
    <xf numFmtId="168" fontId="36" fillId="0" borderId="7" xfId="3" applyNumberFormat="1" applyFont="1" applyFill="1" applyBorder="1" applyAlignment="1" applyProtection="1">
      <alignment horizontal="left" vertical="top" justifyLastLine="1"/>
      <protection locked="0"/>
    </xf>
    <xf numFmtId="168" fontId="39" fillId="0" borderId="0" xfId="3" applyNumberFormat="1" applyFont="1" applyFill="1" applyBorder="1" applyAlignment="1" applyProtection="1">
      <alignment horizontal="left" vertical="top" justifyLastLine="1"/>
      <protection locked="0"/>
    </xf>
    <xf numFmtId="0" fontId="28" fillId="0" borderId="0" xfId="5" applyFont="1" applyFill="1" applyAlignment="1" applyProtection="1">
      <alignment horizontal="left" vertical="top" justifyLastLine="1"/>
      <protection locked="0"/>
    </xf>
    <xf numFmtId="2" fontId="46" fillId="0" borderId="0" xfId="3" applyNumberFormat="1" applyFont="1" applyFill="1" applyBorder="1" applyAlignment="1" applyProtection="1">
      <alignment horizontal="left" vertical="top" wrapText="1" indent="1" justifyLastLine="1"/>
    </xf>
    <xf numFmtId="2" fontId="46" fillId="0" borderId="16" xfId="1" applyNumberFormat="1" applyFont="1" applyFill="1" applyBorder="1" applyAlignment="1" applyProtection="1">
      <alignment horizontal="left" vertical="top" wrapText="1" indent="1" justifyLastLine="1"/>
    </xf>
    <xf numFmtId="164" fontId="46" fillId="0" borderId="23" xfId="3" applyFont="1" applyFill="1" applyBorder="1" applyAlignment="1" applyProtection="1">
      <alignment horizontal="left" vertical="top" wrapText="1" indent="1" justifyLastLine="1"/>
    </xf>
    <xf numFmtId="10" fontId="36" fillId="0" borderId="0" xfId="1" applyNumberFormat="1" applyFont="1" applyFill="1" applyBorder="1" applyAlignment="1" applyProtection="1">
      <alignment horizontal="left" vertical="top" indent="1" justifyLastLine="1"/>
    </xf>
    <xf numFmtId="0" fontId="48" fillId="2" borderId="18" xfId="0" applyFont="1" applyFill="1" applyBorder="1" applyAlignment="1">
      <alignment horizontal="left" vertical="top" wrapText="1" indent="1"/>
    </xf>
    <xf numFmtId="0" fontId="48" fillId="2" borderId="21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indent="1"/>
    </xf>
    <xf numFmtId="0" fontId="32" fillId="0" borderId="31" xfId="0" applyFont="1" applyBorder="1" applyAlignment="1">
      <alignment horizontal="left" indent="1"/>
    </xf>
    <xf numFmtId="0" fontId="0" fillId="0" borderId="32" xfId="0" applyBorder="1"/>
    <xf numFmtId="0" fontId="20" fillId="0" borderId="31" xfId="0" applyFont="1" applyBorder="1" applyAlignment="1">
      <alignment horizontal="left" indent="1"/>
    </xf>
    <xf numFmtId="0" fontId="20" fillId="0" borderId="33" xfId="0" applyFont="1" applyBorder="1" applyAlignment="1">
      <alignment horizontal="left" indent="1"/>
    </xf>
    <xf numFmtId="0" fontId="0" fillId="0" borderId="43" xfId="0" applyBorder="1" applyAlignment="1">
      <alignment horizontal="left" indent="1"/>
    </xf>
    <xf numFmtId="0" fontId="0" fillId="0" borderId="44" xfId="0" applyBorder="1"/>
    <xf numFmtId="167" fontId="0" fillId="0" borderId="27" xfId="0" applyNumberFormat="1" applyBorder="1" applyAlignment="1">
      <alignment horizontal="left" indent="1"/>
    </xf>
    <xf numFmtId="167" fontId="0" fillId="0" borderId="32" xfId="0" applyNumberFormat="1" applyBorder="1"/>
    <xf numFmtId="0" fontId="33" fillId="2" borderId="34" xfId="0" applyFont="1" applyFill="1" applyBorder="1" applyAlignment="1">
      <alignment horizontal="left" indent="1"/>
    </xf>
    <xf numFmtId="0" fontId="33" fillId="2" borderId="28" xfId="0" applyFont="1" applyFill="1" applyBorder="1" applyAlignment="1">
      <alignment horizontal="left" indent="1"/>
    </xf>
    <xf numFmtId="0" fontId="31" fillId="2" borderId="29" xfId="0" applyFont="1" applyFill="1" applyBorder="1" applyAlignment="1">
      <alignment horizontal="left" indent="1"/>
    </xf>
    <xf numFmtId="0" fontId="31" fillId="2" borderId="30" xfId="0" applyFont="1" applyFill="1" applyBorder="1"/>
    <xf numFmtId="1" fontId="0" fillId="0" borderId="27" xfId="0" applyNumberFormat="1" applyBorder="1" applyAlignment="1">
      <alignment horizontal="right" indent="1"/>
    </xf>
    <xf numFmtId="1" fontId="0" fillId="0" borderId="32" xfId="0" applyNumberFormat="1" applyBorder="1" applyAlignment="1">
      <alignment horizontal="right"/>
    </xf>
    <xf numFmtId="49" fontId="30" fillId="0" borderId="7" xfId="2" applyNumberFormat="1" applyFont="1" applyBorder="1">
      <alignment horizontal="left" vertical="top" justifyLastLine="1"/>
      <protection locked="0"/>
    </xf>
    <xf numFmtId="0" fontId="30" fillId="0" borderId="0" xfId="2" applyFont="1">
      <alignment horizontal="left" vertical="top" justifyLastLine="1"/>
      <protection locked="0"/>
    </xf>
    <xf numFmtId="0" fontId="36" fillId="0" borderId="0" xfId="2" applyFont="1">
      <alignment horizontal="left" vertical="top" justifyLastLine="1"/>
      <protection locked="0"/>
    </xf>
    <xf numFmtId="0" fontId="30" fillId="0" borderId="7" xfId="2" applyFont="1" applyBorder="1">
      <alignment horizontal="left" vertical="top" justifyLastLine="1"/>
      <protection locked="0"/>
    </xf>
    <xf numFmtId="1" fontId="36" fillId="0" borderId="0" xfId="2" applyNumberFormat="1" applyFont="1" applyAlignment="1">
      <alignment horizontal="left" vertical="top" indent="2" justifyLastLine="1"/>
      <protection locked="0"/>
    </xf>
    <xf numFmtId="168" fontId="30" fillId="0" borderId="0" xfId="2" applyNumberFormat="1" applyFont="1">
      <alignment horizontal="left" vertical="top" justifyLastLine="1"/>
      <protection locked="0"/>
    </xf>
    <xf numFmtId="166" fontId="38" fillId="0" borderId="0" xfId="2" applyNumberFormat="1" applyFont="1">
      <alignment horizontal="left" vertical="top" justifyLastLine="1"/>
      <protection locked="0"/>
    </xf>
    <xf numFmtId="49" fontId="30" fillId="0" borderId="0" xfId="2" applyNumberFormat="1" applyFont="1">
      <alignment horizontal="left" vertical="top" justifyLastLine="1"/>
      <protection locked="0"/>
    </xf>
    <xf numFmtId="9" fontId="30" fillId="0" borderId="0" xfId="2" applyNumberFormat="1" applyFont="1">
      <alignment horizontal="left" vertical="top" justifyLastLine="1"/>
      <protection locked="0"/>
    </xf>
    <xf numFmtId="49" fontId="35" fillId="0" borderId="7" xfId="2" applyNumberFormat="1" applyFont="1" applyBorder="1">
      <alignment horizontal="left" vertical="top" justifyLastLine="1"/>
      <protection locked="0"/>
    </xf>
    <xf numFmtId="0" fontId="35" fillId="0" borderId="0" xfId="2" applyFont="1">
      <alignment horizontal="left" vertical="top" justifyLastLine="1"/>
      <protection locked="0"/>
    </xf>
    <xf numFmtId="0" fontId="35" fillId="0" borderId="7" xfId="2" applyFont="1" applyBorder="1">
      <alignment horizontal="left" vertical="top" justifyLastLine="1"/>
      <protection locked="0"/>
    </xf>
    <xf numFmtId="9" fontId="35" fillId="0" borderId="0" xfId="2" applyNumberFormat="1" applyFont="1">
      <alignment horizontal="left" vertical="top" justifyLastLine="1"/>
      <protection locked="0"/>
    </xf>
    <xf numFmtId="1" fontId="35" fillId="0" borderId="0" xfId="2" applyNumberFormat="1" applyFont="1" applyAlignment="1">
      <alignment horizontal="left" vertical="top" indent="2" justifyLastLine="1"/>
      <protection locked="0"/>
    </xf>
    <xf numFmtId="168" fontId="35" fillId="0" borderId="0" xfId="2" applyNumberFormat="1" applyFont="1">
      <alignment horizontal="left" vertical="top" justifyLastLine="1"/>
      <protection locked="0"/>
    </xf>
    <xf numFmtId="166" fontId="40" fillId="0" borderId="0" xfId="2" applyNumberFormat="1" applyFont="1">
      <alignment horizontal="left" vertical="top" justifyLastLine="1"/>
      <protection locked="0"/>
    </xf>
    <xf numFmtId="49" fontId="35" fillId="0" borderId="0" xfId="2" applyNumberFormat="1" applyFont="1">
      <alignment horizontal="left" vertical="top" justifyLastLine="1"/>
      <protection locked="0"/>
    </xf>
    <xf numFmtId="49" fontId="36" fillId="0" borderId="7" xfId="2" applyNumberFormat="1" applyFont="1" applyBorder="1">
      <alignment horizontal="left" vertical="top" justifyLastLine="1"/>
      <protection locked="0"/>
    </xf>
    <xf numFmtId="0" fontId="36" fillId="0" borderId="0" xfId="2" applyNumberFormat="1" applyFont="1">
      <alignment horizontal="left" vertical="top" justifyLastLine="1"/>
      <protection locked="0"/>
    </xf>
    <xf numFmtId="0" fontId="36" fillId="0" borderId="7" xfId="2" applyFont="1" applyBorder="1">
      <alignment horizontal="left" vertical="top" justifyLastLine="1"/>
      <protection locked="0"/>
    </xf>
    <xf numFmtId="9" fontId="36" fillId="0" borderId="0" xfId="2" applyNumberFormat="1" applyFont="1">
      <alignment horizontal="left" vertical="top" justifyLastLine="1"/>
      <protection locked="0"/>
    </xf>
    <xf numFmtId="168" fontId="36" fillId="0" borderId="0" xfId="2" applyNumberFormat="1" applyFont="1">
      <alignment horizontal="left" vertical="top" justifyLastLine="1"/>
      <protection locked="0"/>
    </xf>
    <xf numFmtId="166" fontId="41" fillId="0" borderId="0" xfId="2" applyNumberFormat="1" applyFont="1">
      <alignment horizontal="left" vertical="top" justifyLastLine="1"/>
      <protection locked="0"/>
    </xf>
    <xf numFmtId="0" fontId="30" fillId="0" borderId="0" xfId="2" applyNumberFormat="1" applyFont="1">
      <alignment horizontal="left" vertical="top" justifyLastLine="1"/>
      <protection locked="0"/>
    </xf>
    <xf numFmtId="49" fontId="36" fillId="0" borderId="0" xfId="2" applyNumberFormat="1" applyFont="1">
      <alignment horizontal="left" vertical="top" justifyLastLine="1"/>
      <protection locked="0"/>
    </xf>
    <xf numFmtId="0" fontId="43" fillId="0" borderId="0" xfId="2" applyFont="1">
      <alignment horizontal="left" vertical="top" justifyLastLine="1"/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49" fontId="0" fillId="0" borderId="0" xfId="0" applyNumberFormat="1" applyProtection="1">
      <protection locked="0"/>
    </xf>
    <xf numFmtId="0" fontId="26" fillId="0" borderId="7" xfId="0" applyFont="1" applyBorder="1" applyProtection="1">
      <protection locked="0"/>
    </xf>
    <xf numFmtId="0" fontId="26" fillId="0" borderId="0" xfId="0" applyFont="1" applyProtection="1">
      <protection locked="0"/>
    </xf>
    <xf numFmtId="49" fontId="26" fillId="0" borderId="0" xfId="0" applyNumberFormat="1" applyFont="1" applyProtection="1">
      <protection locked="0"/>
    </xf>
    <xf numFmtId="1" fontId="36" fillId="0" borderId="0" xfId="2" applyNumberFormat="1" applyFont="1" applyAlignment="1">
      <alignment horizontal="left" vertical="top" indent="1" justifyLastLine="1"/>
      <protection locked="0"/>
    </xf>
    <xf numFmtId="168" fontId="38" fillId="0" borderId="7" xfId="2" applyNumberFormat="1" applyFont="1" applyBorder="1">
      <alignment horizontal="left" vertical="top" justifyLastLine="1"/>
      <protection locked="0"/>
    </xf>
    <xf numFmtId="168" fontId="38" fillId="0" borderId="0" xfId="2" applyNumberFormat="1" applyFont="1">
      <alignment horizontal="left" vertical="top" justifyLastLine="1"/>
      <protection locked="0"/>
    </xf>
    <xf numFmtId="0" fontId="15" fillId="0" borderId="10" xfId="2" applyFont="1" applyBorder="1" applyAlignment="1" applyProtection="1">
      <alignment horizontal="left" vertical="top" wrapText="1" justifyLastLine="1"/>
    </xf>
    <xf numFmtId="0" fontId="37" fillId="0" borderId="40" xfId="2" applyFont="1" applyBorder="1" applyAlignment="1" applyProtection="1">
      <alignment horizontal="left" vertical="top" wrapText="1" justifyLastLine="1"/>
    </xf>
    <xf numFmtId="169" fontId="0" fillId="4" borderId="27" xfId="0" applyNumberFormat="1" applyFill="1" applyBorder="1" applyAlignment="1" applyProtection="1">
      <alignment horizontal="right"/>
      <protection locked="0"/>
    </xf>
    <xf numFmtId="169" fontId="31" fillId="4" borderId="27" xfId="0" applyNumberFormat="1" applyFont="1" applyFill="1" applyBorder="1" applyProtection="1">
      <protection locked="0"/>
    </xf>
    <xf numFmtId="0" fontId="0" fillId="0" borderId="37" xfId="0" applyBorder="1" applyProtection="1">
      <protection locked="0"/>
    </xf>
    <xf numFmtId="167" fontId="0" fillId="0" borderId="41" xfId="3" applyNumberFormat="1" applyFont="1" applyBorder="1" applyAlignment="1" applyProtection="1">
      <alignment horizontal="left" indent="1"/>
      <protection locked="0"/>
    </xf>
    <xf numFmtId="0" fontId="22" fillId="2" borderId="45" xfId="0" applyFont="1" applyFill="1" applyBorder="1" applyAlignment="1">
      <alignment horizontal="left" indent="1"/>
    </xf>
    <xf numFmtId="0" fontId="0" fillId="0" borderId="46" xfId="0" applyBorder="1" applyAlignment="1" applyProtection="1">
      <alignment horizontal="left" indent="1"/>
      <protection locked="0"/>
    </xf>
    <xf numFmtId="0" fontId="22" fillId="2" borderId="19" xfId="0" applyFont="1" applyFill="1" applyBorder="1" applyAlignment="1">
      <alignment horizontal="left" indent="1"/>
    </xf>
    <xf numFmtId="0" fontId="22" fillId="2" borderId="20" xfId="0" applyFont="1" applyFill="1" applyBorder="1" applyAlignment="1">
      <alignment horizontal="left" indent="1"/>
    </xf>
    <xf numFmtId="0" fontId="22" fillId="2" borderId="22" xfId="0" applyFont="1" applyFill="1" applyBorder="1" applyAlignment="1">
      <alignment horizontal="left" vertical="top" wrapText="1" indent="1"/>
    </xf>
    <xf numFmtId="0" fontId="22" fillId="2" borderId="47" xfId="0" applyFont="1" applyFill="1" applyBorder="1" applyAlignment="1">
      <alignment horizontal="left" vertical="top" wrapText="1" indent="1"/>
    </xf>
    <xf numFmtId="0" fontId="42" fillId="2" borderId="2" xfId="2" applyFont="1" applyFill="1" applyBorder="1" applyProtection="1">
      <alignment horizontal="left" vertical="top" justifyLastLine="1"/>
    </xf>
    <xf numFmtId="0" fontId="11" fillId="2" borderId="3" xfId="2" applyFont="1" applyFill="1" applyBorder="1" applyProtection="1">
      <alignment horizontal="left" vertical="top" justifyLastLine="1"/>
    </xf>
    <xf numFmtId="0" fontId="11" fillId="0" borderId="5" xfId="2" applyFont="1" applyBorder="1" applyProtection="1">
      <alignment horizontal="left" vertical="top" justifyLastLine="1"/>
    </xf>
    <xf numFmtId="0" fontId="11" fillId="0" borderId="6" xfId="2" applyFont="1" applyBorder="1" applyProtection="1">
      <alignment horizontal="left" vertical="top" justifyLastLine="1"/>
    </xf>
    <xf numFmtId="0" fontId="11" fillId="0" borderId="13" xfId="2" applyFont="1" applyBorder="1" applyProtection="1">
      <alignment horizontal="left" vertical="top" justifyLastLine="1"/>
    </xf>
    <xf numFmtId="0" fontId="11" fillId="2" borderId="4" xfId="2" applyFont="1" applyFill="1" applyBorder="1" applyProtection="1">
      <alignment horizontal="left" vertical="top" justifyLastLine="1"/>
    </xf>
    <xf numFmtId="0" fontId="11" fillId="2" borderId="2" xfId="2" applyFont="1" applyFill="1" applyBorder="1" applyProtection="1">
      <alignment horizontal="left" vertical="top" justifyLastLine="1"/>
    </xf>
    <xf numFmtId="0" fontId="42" fillId="2" borderId="5" xfId="2" applyFont="1" applyFill="1" applyBorder="1" applyProtection="1">
      <alignment horizontal="left" vertical="top" justifyLastLine="1"/>
    </xf>
    <xf numFmtId="0" fontId="11" fillId="2" borderId="6" xfId="2" applyFont="1" applyFill="1" applyBorder="1" applyProtection="1">
      <alignment horizontal="left" vertical="top" justifyLastLine="1"/>
    </xf>
    <xf numFmtId="0" fontId="0" fillId="0" borderId="48" xfId="0" applyBorder="1" applyAlignment="1" applyProtection="1">
      <alignment horizontal="left" indent="1"/>
      <protection locked="0"/>
    </xf>
    <xf numFmtId="9" fontId="0" fillId="0" borderId="49" xfId="1" applyFont="1" applyBorder="1" applyAlignment="1" applyProtection="1">
      <alignment horizontal="left" indent="1"/>
      <protection locked="0"/>
    </xf>
    <xf numFmtId="0" fontId="49" fillId="0" borderId="0" xfId="0" applyFont="1"/>
    <xf numFmtId="0" fontId="0" fillId="0" borderId="50" xfId="0" applyBorder="1" applyProtection="1">
      <protection locked="0"/>
    </xf>
    <xf numFmtId="0" fontId="0" fillId="0" borderId="31" xfId="0" applyBorder="1" applyAlignment="1">
      <alignment horizontal="right" indent="1"/>
    </xf>
    <xf numFmtId="0" fontId="0" fillId="0" borderId="51" xfId="0" applyBorder="1" applyAlignment="1">
      <alignment horizontal="right" indent="1"/>
    </xf>
    <xf numFmtId="169" fontId="0" fillId="0" borderId="52" xfId="0" applyNumberFormat="1" applyBorder="1"/>
    <xf numFmtId="169" fontId="31" fillId="4" borderId="52" xfId="0" applyNumberFormat="1" applyFont="1" applyFill="1" applyBorder="1" applyProtection="1">
      <protection locked="0"/>
    </xf>
    <xf numFmtId="169" fontId="0" fillId="0" borderId="53" xfId="0" applyNumberFormat="1" applyBorder="1"/>
    <xf numFmtId="0" fontId="0" fillId="0" borderId="54" xfId="0" applyBorder="1" applyProtection="1">
      <protection locked="0"/>
    </xf>
    <xf numFmtId="0" fontId="31" fillId="0" borderId="52" xfId="0" applyFont="1" applyBorder="1"/>
    <xf numFmtId="0" fontId="0" fillId="0" borderId="0" xfId="0" applyBorder="1"/>
    <xf numFmtId="0" fontId="0" fillId="0" borderId="17" xfId="0" applyBorder="1"/>
    <xf numFmtId="0" fontId="0" fillId="0" borderId="0" xfId="0" applyFill="1" applyBorder="1"/>
  </cellXfs>
  <cellStyles count="6">
    <cellStyle name="Currency" xfId="3" builtinId="4"/>
    <cellStyle name="Good" xfId="4" builtinId="26"/>
    <cellStyle name="Hyperlink" xfId="5" builtinId="8"/>
    <cellStyle name="Normal" xfId="0" builtinId="0"/>
    <cellStyle name="Normal 2" xfId="2" xr:uid="{D1BF3A9E-2BDC-4F42-A2B5-2A736BA6D447}"/>
    <cellStyle name="Percent" xfId="1" builtinId="5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5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5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5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5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3" formatCode="0%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5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5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16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6" formatCode="0.00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numFmt numFmtId="164" formatCode="_-* #,##0.00\ &quot;kn&quot;_-;\-* #,##0.00\ &quot;kn&quot;_-;_-* &quot;-&quot;??\ &quot;kn&quot;_-;_-@_-"/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relativeIndent="1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border diagonalUp="0" diagonalDown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68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0" indent="3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relativeIndent="1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 style="medium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 style="medium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 style="medium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border diagonalUp="0" diagonalDown="0">
        <left style="medium">
          <color indexed="64"/>
        </left>
        <right/>
      </border>
      <protection locked="0" hidden="0"/>
    </dxf>
    <dxf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Exo 2 Black"/>
        <scheme val="none"/>
      </font>
      <alignment horizontal="left" vertical="top" textRotation="0" wrapText="0" indent="0" justifyLastLine="1" shrinkToFit="0" readingOrder="0"/>
      <protection locked="1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3F4DCFB1-D1F6-4BD9-942C-7FD81C80DED1}">
      <tableStyleElement type="wholeTable" dxfId="73"/>
      <tableStyleElement type="headerRow" dxfId="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t/Google%20Drive/1025%20-%20Percasa/Reogranized/CATEGORY/71%20-%20SIMPLE%20IMPUSLE%20D.O.O/MasterData%2031-07-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 01-07-18"/>
      <sheetName val="Kategorije"/>
      <sheetName val="Predračun"/>
      <sheetName val="eRacuni"/>
    </sheetNames>
    <sheetDataSet>
      <sheetData sheetId="0"/>
      <sheetData sheetId="1">
        <row r="1">
          <cell r="A1" t="str">
            <v>Oznaka</v>
          </cell>
          <cell r="B1" t="str">
            <v>Opis</v>
          </cell>
        </row>
        <row r="2">
          <cell r="A2">
            <v>1000</v>
          </cell>
          <cell r="B2" t="str">
            <v xml:space="preserve">Dnevna soba &gt;  &gt;  &gt; </v>
          </cell>
        </row>
        <row r="3">
          <cell r="A3">
            <v>1100</v>
          </cell>
          <cell r="B3" t="str">
            <v xml:space="preserve">Dnevna soba &gt; Dekoracije za zid &gt;  &gt; </v>
          </cell>
        </row>
        <row r="4">
          <cell r="A4">
            <v>1110</v>
          </cell>
          <cell r="B4" t="str">
            <v xml:space="preserve">Dnevna soba &gt; Dekoracije za zid &gt; Satovi &gt; </v>
          </cell>
        </row>
        <row r="5">
          <cell r="A5">
            <v>1120</v>
          </cell>
          <cell r="B5" t="str">
            <v xml:space="preserve">Dnevna soba &gt; Dekoracije za zid &gt; Ogledala &gt; </v>
          </cell>
        </row>
        <row r="6">
          <cell r="A6">
            <v>1130</v>
          </cell>
          <cell r="B6" t="str">
            <v xml:space="preserve">Dnevna soba &gt; Dekoracije za zid &gt; Slike &gt; </v>
          </cell>
        </row>
        <row r="7">
          <cell r="A7">
            <v>1200</v>
          </cell>
          <cell r="B7" t="str">
            <v xml:space="preserve">Dnevna soba &gt; Sopramobili &gt;  &gt; </v>
          </cell>
        </row>
        <row r="8">
          <cell r="A8">
            <v>1210</v>
          </cell>
          <cell r="B8" t="str">
            <v xml:space="preserve">Dnevna soba &gt; Sopramobili &gt; Vaze &gt; </v>
          </cell>
        </row>
        <row r="9">
          <cell r="A9">
            <v>1220</v>
          </cell>
          <cell r="B9" t="str">
            <v xml:space="preserve">Dnevna soba &gt; Sopramobili &gt; Dekorativne posude &gt; </v>
          </cell>
        </row>
        <row r="10">
          <cell r="A10">
            <v>1230</v>
          </cell>
          <cell r="B10" t="str">
            <v xml:space="preserve">Dnevna soba &gt; Sopramobili &gt; Dekoracije za police i namještaj &gt; </v>
          </cell>
        </row>
        <row r="11">
          <cell r="A11">
            <v>1240</v>
          </cell>
          <cell r="B11" t="str">
            <v xml:space="preserve">Dnevna soba &gt; Sopramobili &gt; Okviri za slike &gt; </v>
          </cell>
        </row>
        <row r="12">
          <cell r="A12">
            <v>1300</v>
          </cell>
          <cell r="B12" t="str">
            <v xml:space="preserve">Dnevna soba &gt; Košare i ukrasne kutije &gt;  &gt; </v>
          </cell>
        </row>
        <row r="13">
          <cell r="A13">
            <v>1310</v>
          </cell>
          <cell r="B13" t="str">
            <v xml:space="preserve">Dnevna soba &gt; Košare i ukrasne kutije &gt; Košare &gt; </v>
          </cell>
        </row>
        <row r="14">
          <cell r="A14">
            <v>1320</v>
          </cell>
          <cell r="B14" t="str">
            <v xml:space="preserve">Dnevna soba &gt; Košare i ukrasne kutije &gt; Ukrasne kutije &gt; </v>
          </cell>
        </row>
        <row r="15">
          <cell r="A15">
            <v>1400</v>
          </cell>
          <cell r="B15" t="str">
            <v xml:space="preserve">Dnevna soba &gt; Svijećnjaci i lanterne &gt;  &gt; </v>
          </cell>
        </row>
        <row r="16">
          <cell r="A16">
            <v>1410</v>
          </cell>
          <cell r="B16" t="str">
            <v xml:space="preserve">Dnevna soba &gt; Svijećnjaci i lanterne &gt; Svijećnjaci &gt; </v>
          </cell>
        </row>
        <row r="17">
          <cell r="A17">
            <v>1411</v>
          </cell>
          <cell r="B17" t="str">
            <v>Dnevna soba &gt; Svijećnjaci i lanterne &gt; Svijećnjaci &gt; Stolni svijećnjaci</v>
          </cell>
        </row>
        <row r="18">
          <cell r="A18">
            <v>1412</v>
          </cell>
          <cell r="B18" t="str">
            <v>Dnevna soba &gt; Svijećnjaci i lanterne &gt; Svijećnjaci &gt; Svijećnjaci za lučice</v>
          </cell>
        </row>
        <row r="19">
          <cell r="A19">
            <v>1420</v>
          </cell>
          <cell r="B19" t="str">
            <v xml:space="preserve">Dnevna soba &gt; Svijećnjaci i lanterne &gt; Lanterne &gt; </v>
          </cell>
        </row>
        <row r="20">
          <cell r="A20">
            <v>1500</v>
          </cell>
          <cell r="B20" t="str">
            <v xml:space="preserve">Dnevna soba &gt; Svijeće i mirisi &gt;  &gt; </v>
          </cell>
        </row>
        <row r="21">
          <cell r="A21">
            <v>1510</v>
          </cell>
          <cell r="B21" t="str">
            <v xml:space="preserve">Dnevna soba &gt; Svijeće i mirisi &gt; Svijeće &gt; </v>
          </cell>
        </row>
        <row r="22">
          <cell r="A22">
            <v>1520</v>
          </cell>
          <cell r="B22" t="str">
            <v xml:space="preserve">Dnevna soba &gt; Svijeće i mirisi &gt; Mirisi za prostor &gt; </v>
          </cell>
        </row>
        <row r="23">
          <cell r="A23">
            <v>1600</v>
          </cell>
          <cell r="B23" t="str">
            <v xml:space="preserve">Dnevna soba &gt; Tekstil za dnevnu sobu &gt;  &gt; </v>
          </cell>
        </row>
        <row r="24">
          <cell r="A24">
            <v>1610</v>
          </cell>
          <cell r="B24" t="str">
            <v xml:space="preserve">Dnevna soba &gt; Tekstil za dnevnu sobu &gt; Dekorativni jastuci &gt; </v>
          </cell>
        </row>
        <row r="25">
          <cell r="A25">
            <v>1611</v>
          </cell>
          <cell r="B25" t="str">
            <v>Dnevna soba &gt; Tekstil za dnevnu sobu &gt; Dekorativni jastuci &gt; Jastučnice</v>
          </cell>
        </row>
        <row r="26">
          <cell r="A26">
            <v>1612</v>
          </cell>
          <cell r="B26" t="str">
            <v>Dnevna soba &gt; Tekstil za dnevnu sobu &gt; Dekorativni jastuci &gt; Jastuci s punjenjem</v>
          </cell>
        </row>
        <row r="27">
          <cell r="A27">
            <v>1613</v>
          </cell>
          <cell r="B27" t="str">
            <v>Dnevna soba &gt; Tekstil za dnevnu sobu &gt; Dekorativni jastuci &gt; Punjenja za jastuke</v>
          </cell>
        </row>
        <row r="28">
          <cell r="A28">
            <v>1620</v>
          </cell>
          <cell r="B28" t="str">
            <v xml:space="preserve">Dnevna soba &gt; Tekstil za dnevnu sobu &gt; Prekrivači &gt; </v>
          </cell>
        </row>
        <row r="29">
          <cell r="A29">
            <v>1630</v>
          </cell>
          <cell r="B29" t="str">
            <v xml:space="preserve">Dnevna soba &gt; Tekstil za dnevnu sobu &gt; Zavjese &gt; </v>
          </cell>
        </row>
        <row r="30">
          <cell r="A30">
            <v>1640</v>
          </cell>
          <cell r="B30" t="str">
            <v xml:space="preserve">Dnevna soba &gt; Tekstil za dnevnu sobu &gt; Tepisi &gt; </v>
          </cell>
        </row>
        <row r="31">
          <cell r="A31">
            <v>2000</v>
          </cell>
          <cell r="B31" t="str">
            <v xml:space="preserve">Blagovaonica &gt;  &gt;  &gt; </v>
          </cell>
        </row>
        <row r="32">
          <cell r="A32">
            <v>2100</v>
          </cell>
          <cell r="B32" t="str">
            <v xml:space="preserve">Blagovaonica &gt; Tanjuri &gt;  &gt; </v>
          </cell>
        </row>
        <row r="33">
          <cell r="A33">
            <v>2110</v>
          </cell>
          <cell r="B33" t="str">
            <v xml:space="preserve">Blagovaonica &gt; Tanjuri &gt; Setovi tanjura &gt; </v>
          </cell>
        </row>
        <row r="34">
          <cell r="A34">
            <v>2120</v>
          </cell>
          <cell r="B34" t="str">
            <v xml:space="preserve">Blagovaonica &gt; Tanjuri &gt; Pojedinačni tanjuri &gt; </v>
          </cell>
        </row>
        <row r="35">
          <cell r="A35">
            <v>2121</v>
          </cell>
          <cell r="B35" t="str">
            <v>Blagovaonica &gt; Tanjuri &gt; Pojedinačni tanjuri &gt; Plitki tanjuri</v>
          </cell>
        </row>
        <row r="36">
          <cell r="A36">
            <v>2122</v>
          </cell>
          <cell r="B36" t="str">
            <v>Blagovaonica &gt; Tanjuri &gt; Pojedinačni tanjuri &gt; Duboki tanjuri</v>
          </cell>
        </row>
        <row r="37">
          <cell r="A37">
            <v>2123</v>
          </cell>
          <cell r="B37" t="str">
            <v>Blagovaonica &gt; Tanjuri &gt; Pojedinačni tanjuri &gt; Desertni tanjuri</v>
          </cell>
        </row>
        <row r="38">
          <cell r="A38">
            <v>2124</v>
          </cell>
          <cell r="B38" t="str">
            <v>Blagovaonica &gt; Tanjuri &gt; Pojedinačni tanjuri &gt; Tanjuri za tjesteninu</v>
          </cell>
        </row>
        <row r="39">
          <cell r="A39">
            <v>2200</v>
          </cell>
          <cell r="B39" t="str">
            <v xml:space="preserve">Blagovaonica &gt; Zdjele i pladnjevi &gt;  &gt; </v>
          </cell>
        </row>
        <row r="40">
          <cell r="A40">
            <v>2210</v>
          </cell>
          <cell r="B40" t="str">
            <v xml:space="preserve">Blagovaonica &gt; Zdjele i pladnjevi &gt; Zdjele &gt; </v>
          </cell>
        </row>
        <row r="41">
          <cell r="A41">
            <v>2220</v>
          </cell>
          <cell r="B41" t="str">
            <v xml:space="preserve">Blagovaonica &gt; Zdjele i pladnjevi &gt; Pladnjevi &gt; </v>
          </cell>
        </row>
        <row r="42">
          <cell r="A42">
            <v>2230</v>
          </cell>
          <cell r="B42" t="str">
            <v xml:space="preserve">Blagovaonica &gt; Zdjele i pladnjevi &gt; Etažeri &gt; </v>
          </cell>
        </row>
        <row r="43">
          <cell r="A43">
            <v>2240</v>
          </cell>
          <cell r="B43" t="str">
            <v xml:space="preserve">Blagovaonica &gt; Zdjele i pladnjevi &gt; Finger food &gt; </v>
          </cell>
        </row>
        <row r="44">
          <cell r="A44">
            <v>2300</v>
          </cell>
          <cell r="B44" t="str">
            <v xml:space="preserve">Blagovaonica &gt; Pribor za jelo &gt;  &gt; </v>
          </cell>
        </row>
        <row r="45">
          <cell r="A45">
            <v>2310</v>
          </cell>
          <cell r="B45" t="str">
            <v xml:space="preserve">Blagovaonica &gt; Pribor za jelo &gt; Set pribora za jelo &gt; </v>
          </cell>
        </row>
        <row r="46">
          <cell r="A46">
            <v>2320</v>
          </cell>
          <cell r="B46" t="str">
            <v xml:space="preserve">Blagovaonica &gt; Pribor za jelo &gt; Pojedinačni pribor za jelo &gt; </v>
          </cell>
        </row>
        <row r="47">
          <cell r="A47">
            <v>2321</v>
          </cell>
          <cell r="B47" t="str">
            <v>Blagovaonica &gt; Pribor za jelo &gt; Pojedinačni pribor za jelo &gt; Žlica</v>
          </cell>
        </row>
        <row r="48">
          <cell r="A48">
            <v>2322</v>
          </cell>
          <cell r="B48" t="str">
            <v>Blagovaonica &gt; Pribor za jelo &gt; Pojedinačni pribor za jelo &gt; Vilica</v>
          </cell>
        </row>
        <row r="49">
          <cell r="A49">
            <v>2323</v>
          </cell>
          <cell r="B49" t="str">
            <v>Blagovaonica &gt; Pribor za jelo &gt; Pojedinačni pribor za jelo &gt; Nož</v>
          </cell>
        </row>
        <row r="50">
          <cell r="A50">
            <v>2324</v>
          </cell>
          <cell r="B50" t="str">
            <v>Blagovaonica &gt; Pribor za jelo &gt; Pojedinačni pribor za jelo &gt; Žličica</v>
          </cell>
        </row>
        <row r="51">
          <cell r="A51">
            <v>2400</v>
          </cell>
          <cell r="B51" t="str">
            <v xml:space="preserve">Blagovaonica &gt; Čaše i vrčevi &gt;  &gt; </v>
          </cell>
        </row>
        <row r="52">
          <cell r="A52">
            <v>2410</v>
          </cell>
          <cell r="B52" t="str">
            <v xml:space="preserve">Blagovaonica &gt; Čaše i vrčevi &gt; Setovi čaša &gt; </v>
          </cell>
        </row>
        <row r="53">
          <cell r="A53">
            <v>2411</v>
          </cell>
          <cell r="B53" t="str">
            <v>Blagovaonica &gt; Čaše i vrčevi &gt; Setovi čaša &gt; Set čaša za vodu i sok</v>
          </cell>
        </row>
        <row r="54">
          <cell r="A54">
            <v>2412</v>
          </cell>
          <cell r="B54" t="str">
            <v>Blagovaonica &gt; Čaše i vrčevi &gt; Setovi čaša &gt; Set čaša na stalku</v>
          </cell>
        </row>
        <row r="55">
          <cell r="A55">
            <v>2413</v>
          </cell>
          <cell r="B55" t="str">
            <v>Blagovaonica &gt; Čaše i vrčevi &gt; Setovi čaša &gt; Set čaša za aperitiv</v>
          </cell>
        </row>
        <row r="56">
          <cell r="A56">
            <v>2414</v>
          </cell>
          <cell r="B56" t="str">
            <v>Blagovaonica &gt; Čaše i vrčevi &gt; Setovi čaša &gt; Set čaša za pivo</v>
          </cell>
        </row>
        <row r="57">
          <cell r="A57">
            <v>2420</v>
          </cell>
          <cell r="B57" t="str">
            <v xml:space="preserve">Blagovaonica &gt; Čaše i vrčevi &gt; Pojedinačne čaše &gt; </v>
          </cell>
        </row>
        <row r="58">
          <cell r="A58">
            <v>2421</v>
          </cell>
          <cell r="B58" t="str">
            <v>Blagovaonica &gt; Čaše i vrčevi &gt; Pojedinačne čaše &gt; Čaše za vodu i sok</v>
          </cell>
        </row>
        <row r="59">
          <cell r="A59">
            <v>2422</v>
          </cell>
          <cell r="B59" t="str">
            <v>Blagovaonica &gt; Čaše i vrčevi &gt; Pojedinačne čaše &gt; Čaše na stalku</v>
          </cell>
        </row>
        <row r="60">
          <cell r="A60">
            <v>2423</v>
          </cell>
          <cell r="B60" t="str">
            <v>Blagovaonica &gt; Čaše i vrčevi &gt; Pojedinačne čaše &gt; Čaše za aperitiv</v>
          </cell>
        </row>
        <row r="61">
          <cell r="A61">
            <v>2424</v>
          </cell>
          <cell r="B61" t="str">
            <v>Blagovaonica &gt; Čaše i vrčevi &gt; Pojedinačne čaše &gt; Čaše za pivo</v>
          </cell>
        </row>
        <row r="62">
          <cell r="A62">
            <v>2430</v>
          </cell>
          <cell r="B62" t="str">
            <v xml:space="preserve">Blagovaonica &gt; Čaše i vrčevi &gt; Vrčevi &gt; </v>
          </cell>
        </row>
        <row r="63">
          <cell r="A63">
            <v>2500</v>
          </cell>
          <cell r="B63" t="str">
            <v xml:space="preserve">Blagovaonica &gt; Šalice, čajnici i pribor &gt;  &gt; </v>
          </cell>
        </row>
        <row r="64">
          <cell r="A64">
            <v>2510</v>
          </cell>
          <cell r="B64" t="str">
            <v xml:space="preserve">Blagovaonica &gt; Šalice, čajnici i pribor &gt; Šalice za čaj &gt; </v>
          </cell>
        </row>
        <row r="65">
          <cell r="A65">
            <v>2520</v>
          </cell>
          <cell r="B65" t="str">
            <v xml:space="preserve">Blagovaonica &gt; Šalice, čajnici i pribor &gt; Šalice za kavu &gt; </v>
          </cell>
        </row>
        <row r="66">
          <cell r="A66">
            <v>2530</v>
          </cell>
          <cell r="B66" t="str">
            <v xml:space="preserve">Blagovaonica &gt; Šalice, čajnici i pribor &gt; Šalice za žitarice &gt; </v>
          </cell>
        </row>
        <row r="67">
          <cell r="A67">
            <v>2540</v>
          </cell>
          <cell r="B67" t="str">
            <v xml:space="preserve">Blagovaonica &gt; Šalice, čajnici i pribor &gt; Posude za šećer i mlijeko &gt; </v>
          </cell>
        </row>
        <row r="68">
          <cell r="A68">
            <v>2550</v>
          </cell>
          <cell r="B68" t="str">
            <v xml:space="preserve">Blagovaonica &gt; Šalice, čajnici i pribor &gt; Čajnici &gt; </v>
          </cell>
        </row>
        <row r="69">
          <cell r="A69">
            <v>2600</v>
          </cell>
          <cell r="B69" t="str">
            <v xml:space="preserve">Blagovaonica &gt; Posuđe i pribor za salate &gt;  &gt; </v>
          </cell>
        </row>
        <row r="70">
          <cell r="A70">
            <v>2610</v>
          </cell>
          <cell r="B70" t="str">
            <v xml:space="preserve">Blagovaonica &gt; Posuđe i pribor za salate &gt; Zdjela za salatu &gt; </v>
          </cell>
        </row>
        <row r="71">
          <cell r="A71">
            <v>2620</v>
          </cell>
          <cell r="B71" t="str">
            <v xml:space="preserve">Blagovaonica &gt; Posuđe i pribor za salate &gt; Pribor za salate &gt; </v>
          </cell>
        </row>
        <row r="72">
          <cell r="A72">
            <v>2630</v>
          </cell>
          <cell r="B72" t="str">
            <v xml:space="preserve">Blagovaonica &gt; Posuđe i pribor za salate &gt; Dispenseri za ulje i ocat &gt; </v>
          </cell>
        </row>
        <row r="73">
          <cell r="A73">
            <v>2700</v>
          </cell>
          <cell r="B73" t="str">
            <v xml:space="preserve">Blagovaonica &gt; Tekstil za blagovaonicu &gt;  &gt; </v>
          </cell>
        </row>
        <row r="74">
          <cell r="A74">
            <v>2710</v>
          </cell>
          <cell r="B74" t="str">
            <v xml:space="preserve">Blagovaonica &gt; Tekstil za blagovaonicu &gt; Stolnjaci &gt; </v>
          </cell>
        </row>
        <row r="75">
          <cell r="A75">
            <v>2711</v>
          </cell>
          <cell r="B75" t="str">
            <v>Blagovaonica &gt; Tekstil za blagovaonicu &gt; Stolnjaci &gt; St. 90x90</v>
          </cell>
        </row>
        <row r="76">
          <cell r="A76">
            <v>2712</v>
          </cell>
          <cell r="B76" t="str">
            <v>Blagovaonica &gt; Tekstil za blagovaonicu &gt; Stolnjaci &gt; St. 140x140</v>
          </cell>
        </row>
        <row r="77">
          <cell r="A77">
            <v>2713</v>
          </cell>
          <cell r="B77" t="str">
            <v>Blagovaonica &gt; Tekstil za blagovaonicu &gt; Stolnjaci &gt; St. 140x180</v>
          </cell>
        </row>
        <row r="78">
          <cell r="A78">
            <v>2714</v>
          </cell>
          <cell r="B78" t="str">
            <v>Blagovaonica &gt; Tekstil za blagovaonicu &gt; Stolnjaci &gt; St. 140x280</v>
          </cell>
        </row>
        <row r="79">
          <cell r="A79">
            <v>2715</v>
          </cell>
          <cell r="B79" t="str">
            <v>Blagovaonica &gt; Tekstil za blagovaonicu &gt; Stolnjaci &gt; St. 160x300</v>
          </cell>
        </row>
        <row r="80">
          <cell r="A80">
            <v>2716</v>
          </cell>
          <cell r="B80" t="str">
            <v>Blagovaonica &gt; Tekstil za blagovaonicu &gt; Stolnjaci &gt; d. 180</v>
          </cell>
        </row>
        <row r="81">
          <cell r="A81">
            <v>2720</v>
          </cell>
          <cell r="B81" t="str">
            <v xml:space="preserve">Blagovaonica &gt; Tekstil za blagovaonicu &gt; Nadstolnjaci &gt; </v>
          </cell>
        </row>
        <row r="82">
          <cell r="A82">
            <v>2730</v>
          </cell>
          <cell r="B82" t="str">
            <v xml:space="preserve">Blagovaonica &gt; Tekstil za blagovaonicu &gt; Ubrusi &gt; </v>
          </cell>
        </row>
        <row r="83">
          <cell r="A83">
            <v>2740</v>
          </cell>
          <cell r="B83" t="str">
            <v xml:space="preserve">Blagovaonica &gt; Tekstil za blagovaonicu &gt; Podmetači &gt; </v>
          </cell>
        </row>
        <row r="84">
          <cell r="A84">
            <v>2750</v>
          </cell>
          <cell r="B84" t="str">
            <v xml:space="preserve">Blagovaonica &gt; Tekstil za blagovaonicu &gt; Ubrusi &gt; </v>
          </cell>
        </row>
        <row r="85">
          <cell r="A85">
            <v>2760</v>
          </cell>
          <cell r="B85" t="str">
            <v xml:space="preserve">Blagovaonica &gt; Tekstil za blagovaonicu &gt; Jastuci za stolac &gt; </v>
          </cell>
        </row>
        <row r="86">
          <cell r="A86">
            <v>2770</v>
          </cell>
          <cell r="B86" t="str">
            <v xml:space="preserve">Blagovaonica &gt; Tekstil za blagovaonicu &gt; Navlake za stolac &gt; </v>
          </cell>
        </row>
        <row r="87">
          <cell r="A87">
            <v>2780</v>
          </cell>
          <cell r="B87" t="str">
            <v xml:space="preserve">Blagovaonica &gt; Tekstil za blagovaonicu &gt; Tekstilne dekoracije za stol &gt; </v>
          </cell>
        </row>
        <row r="88">
          <cell r="A88">
            <v>2790</v>
          </cell>
          <cell r="B88" t="str">
            <v xml:space="preserve">Blagovaonica &gt; Tekstil za blagovaonicu &gt; Košarice za kruh &gt; </v>
          </cell>
        </row>
        <row r="89">
          <cell r="A89">
            <v>3000</v>
          </cell>
          <cell r="B89" t="str">
            <v xml:space="preserve">Namještaj i rasvjeta &gt;  &gt;  &gt; </v>
          </cell>
        </row>
        <row r="90">
          <cell r="A90">
            <v>3100</v>
          </cell>
          <cell r="B90" t="str">
            <v xml:space="preserve">Namještaj i rasvjeta &gt; Namještaj &gt;  &gt; </v>
          </cell>
        </row>
        <row r="91">
          <cell r="A91">
            <v>3110</v>
          </cell>
          <cell r="B91" t="str">
            <v xml:space="preserve">Namještaj i rasvjeta &gt; Namještaj &gt; Stolići i konzole &gt; </v>
          </cell>
        </row>
        <row r="92">
          <cell r="A92">
            <v>3120</v>
          </cell>
          <cell r="B92" t="str">
            <v xml:space="preserve">Namještaj i rasvjeta &gt; Namještaj &gt; Pouff &gt; </v>
          </cell>
        </row>
        <row r="93">
          <cell r="A93">
            <v>3130</v>
          </cell>
          <cell r="B93" t="str">
            <v xml:space="preserve">Namještaj i rasvjeta &gt; Namještaj &gt; Komode &gt; </v>
          </cell>
        </row>
        <row r="94">
          <cell r="A94">
            <v>3140</v>
          </cell>
          <cell r="B94" t="str">
            <v xml:space="preserve">Namještaj i rasvjeta &gt; Namještaj &gt; Fotelje &gt; </v>
          </cell>
        </row>
        <row r="95">
          <cell r="A95">
            <v>3150</v>
          </cell>
          <cell r="B95" t="str">
            <v xml:space="preserve">Namještaj i rasvjeta &gt; Namještaj &gt; Sofe &gt; </v>
          </cell>
        </row>
        <row r="96">
          <cell r="A96">
            <v>3160</v>
          </cell>
          <cell r="B96" t="str">
            <v xml:space="preserve">Namještaj i rasvjeta &gt; Namještaj &gt; Police &gt; </v>
          </cell>
        </row>
        <row r="97">
          <cell r="A97">
            <v>3170</v>
          </cell>
          <cell r="B97" t="str">
            <v xml:space="preserve">Namještaj i rasvjeta &gt; Namještaj &gt; Blagovaonski stolovi &gt; </v>
          </cell>
        </row>
        <row r="98">
          <cell r="A98">
            <v>3180</v>
          </cell>
          <cell r="B98" t="str">
            <v xml:space="preserve">Namještaj i rasvjeta &gt; Namještaj &gt; Stolice za blagovaonicu &gt; </v>
          </cell>
        </row>
        <row r="99">
          <cell r="A99">
            <v>3190</v>
          </cell>
          <cell r="B99" t="str">
            <v xml:space="preserve">Namještaj i rasvjeta &gt; Namještaj &gt; Namještaj za kupaonicu &gt; </v>
          </cell>
        </row>
        <row r="100">
          <cell r="A100">
            <v>3200</v>
          </cell>
          <cell r="B100" t="str">
            <v xml:space="preserve">Namještaj i rasvjeta &gt; Rasvjeta &gt;  &gt; </v>
          </cell>
        </row>
        <row r="101">
          <cell r="A101">
            <v>3210</v>
          </cell>
          <cell r="B101" t="str">
            <v xml:space="preserve">Namještaj i rasvjeta &gt; Rasvjeta &gt; Stolne lampe &gt; </v>
          </cell>
        </row>
        <row r="102">
          <cell r="A102">
            <v>3220</v>
          </cell>
          <cell r="B102" t="str">
            <v xml:space="preserve">Namještaj i rasvjeta &gt; Rasvjeta &gt; Podne lampe &gt; </v>
          </cell>
        </row>
        <row r="103">
          <cell r="A103">
            <v>3230</v>
          </cell>
          <cell r="B103" t="str">
            <v xml:space="preserve">Namještaj i rasvjeta &gt; Rasvjeta &gt; Viseće lampe &gt; </v>
          </cell>
        </row>
        <row r="104">
          <cell r="A104">
            <v>3240</v>
          </cell>
          <cell r="B104" t="str">
            <v xml:space="preserve">Namještaj i rasvjeta &gt; Rasvjeta &gt; Žarulje &gt; </v>
          </cell>
        </row>
        <row r="105">
          <cell r="A105">
            <v>3250</v>
          </cell>
          <cell r="B105" t="str">
            <v xml:space="preserve">Namještaj i rasvjeta &gt; Rasvjeta &gt; Sjenila &gt; </v>
          </cell>
        </row>
        <row r="106">
          <cell r="A106">
            <v>3260</v>
          </cell>
          <cell r="B106" t="str">
            <v xml:space="preserve">Namještaj i rasvjeta &gt; Rasvjeta &gt; Osnove za lampe &gt; </v>
          </cell>
        </row>
        <row r="107">
          <cell r="A107">
            <v>4000</v>
          </cell>
          <cell r="B107" t="str">
            <v xml:space="preserve">Kupaonica &gt;  &gt;  &gt; </v>
          </cell>
        </row>
        <row r="108">
          <cell r="A108">
            <v>4100</v>
          </cell>
          <cell r="B108" t="str">
            <v xml:space="preserve">Kupaonica &gt; Tekstil za kupaonicu &gt;  &gt; </v>
          </cell>
        </row>
        <row r="109">
          <cell r="A109">
            <v>4110</v>
          </cell>
          <cell r="B109" t="str">
            <v xml:space="preserve">Kupaonica &gt; Tekstil za kupaonicu &gt; Ručnici &gt; </v>
          </cell>
        </row>
        <row r="110">
          <cell r="A110">
            <v>4120</v>
          </cell>
          <cell r="B110" t="str">
            <v xml:space="preserve">Kupaonica &gt; Tekstil za kupaonicu &gt; Otirači i papuče &gt; </v>
          </cell>
        </row>
        <row r="111">
          <cell r="A111">
            <v>4130</v>
          </cell>
          <cell r="B111" t="str">
            <v xml:space="preserve">Kupaonica &gt; Tekstil za kupaonicu &gt; Kupaonski tepisi &gt; </v>
          </cell>
        </row>
        <row r="112">
          <cell r="A112">
            <v>4140</v>
          </cell>
          <cell r="B112" t="str">
            <v xml:space="preserve">Kupaonica &gt; Tekstil za kupaonicu &gt; Ručnici za plažu &gt; </v>
          </cell>
        </row>
        <row r="113">
          <cell r="A113">
            <v>4200</v>
          </cell>
          <cell r="B113" t="str">
            <v xml:space="preserve">Kupaonica &gt; Pribor za kupaonicu &gt;  &gt; </v>
          </cell>
        </row>
        <row r="114">
          <cell r="A114">
            <v>4210</v>
          </cell>
          <cell r="B114" t="str">
            <v xml:space="preserve">Kupaonica &gt; Pribor za kupaonicu &gt; Dispenseri za sapun &gt; </v>
          </cell>
        </row>
        <row r="115">
          <cell r="A115">
            <v>4220</v>
          </cell>
          <cell r="B115" t="str">
            <v xml:space="preserve">Kupaonica &gt; Pribor za kupaonicu &gt; Posude za četkice &gt; </v>
          </cell>
        </row>
        <row r="116">
          <cell r="A116">
            <v>4230</v>
          </cell>
          <cell r="B116" t="str">
            <v xml:space="preserve">Kupaonica &gt; Pribor za kupaonicu &gt; Posude za vatu &gt; </v>
          </cell>
        </row>
        <row r="117">
          <cell r="A117">
            <v>4240</v>
          </cell>
          <cell r="B117" t="str">
            <v xml:space="preserve">Kupaonica &gt; Pribor za kupaonicu &gt; Tanjurići za sapun &gt; </v>
          </cell>
        </row>
        <row r="118">
          <cell r="A118">
            <v>4300</v>
          </cell>
          <cell r="B118" t="str">
            <v xml:space="preserve">Kupaonica &gt; Košare &gt;  &gt; </v>
          </cell>
        </row>
        <row r="119">
          <cell r="A119">
            <v>4310</v>
          </cell>
          <cell r="B119" t="str">
            <v xml:space="preserve">Kupaonica &gt; Košare &gt; Košare za odjeću &gt; </v>
          </cell>
        </row>
        <row r="120">
          <cell r="A120">
            <v>4320</v>
          </cell>
          <cell r="B120" t="str">
            <v xml:space="preserve">Kupaonica &gt; Košare &gt; Košare i posude za kozmetiku &gt; </v>
          </cell>
        </row>
        <row r="121">
          <cell r="A121">
            <v>5000</v>
          </cell>
          <cell r="B121" t="str">
            <v xml:space="preserve">Spavaća soba &gt;  &gt;  &gt; </v>
          </cell>
        </row>
        <row r="122">
          <cell r="A122">
            <v>5100</v>
          </cell>
          <cell r="B122" t="str">
            <v xml:space="preserve">Spavaća soba &gt; Setovi posteljine &gt;  &gt; </v>
          </cell>
        </row>
        <row r="123">
          <cell r="A123">
            <v>5200</v>
          </cell>
          <cell r="B123" t="str">
            <v xml:space="preserve">Spavaća soba &gt; Deke &gt;  &gt; </v>
          </cell>
        </row>
        <row r="124">
          <cell r="A124">
            <v>5300</v>
          </cell>
          <cell r="B124" t="str">
            <v xml:space="preserve">Spavaća soba &gt; Dekorativni prekrivači za krevet &gt;  &gt; </v>
          </cell>
        </row>
        <row r="125">
          <cell r="A125">
            <v>5400</v>
          </cell>
          <cell r="B125" t="str">
            <v xml:space="preserve">Spavaća soba &gt; Jastučnice &gt;  &gt; </v>
          </cell>
        </row>
        <row r="126">
          <cell r="A126">
            <v>5500</v>
          </cell>
          <cell r="B126" t="str">
            <v xml:space="preserve">Spavaća soba &gt; Plahte &gt;  &gt; </v>
          </cell>
        </row>
        <row r="127">
          <cell r="A127">
            <v>5600</v>
          </cell>
          <cell r="B127" t="str">
            <v xml:space="preserve">Spavaća soba &gt; Navlake za poplun &gt;  &gt; </v>
          </cell>
        </row>
        <row r="128">
          <cell r="A128">
            <v>5700</v>
          </cell>
          <cell r="B128" t="str">
            <v xml:space="preserve">Spavaća soba &gt; Popluni &gt;  &gt; </v>
          </cell>
        </row>
        <row r="129">
          <cell r="A129">
            <v>5800</v>
          </cell>
          <cell r="B129" t="str">
            <v xml:space="preserve">Spavaća soba &gt; Jastuci &gt;  &gt; </v>
          </cell>
        </row>
        <row r="130">
          <cell r="A130">
            <v>5900</v>
          </cell>
          <cell r="B130" t="str">
            <v xml:space="preserve">Spavaća soba &gt; Ukrasni jastuci &gt;  &gt; </v>
          </cell>
        </row>
        <row r="131">
          <cell r="A131">
            <v>6000</v>
          </cell>
          <cell r="B131" t="str">
            <v xml:space="preserve">Kuhinja &gt;  &gt;  &gt; </v>
          </cell>
        </row>
        <row r="132">
          <cell r="A132">
            <v>6100</v>
          </cell>
          <cell r="B132" t="str">
            <v xml:space="preserve">Kuhinja &gt; Posude za kuhanje i pečenje &gt;  &gt; </v>
          </cell>
        </row>
        <row r="133">
          <cell r="A133">
            <v>6110</v>
          </cell>
          <cell r="B133" t="str">
            <v xml:space="preserve">Kuhinja &gt; Posude za kuhanje i pečenje &gt; Setovi posuda za kuhanje &gt; </v>
          </cell>
        </row>
        <row r="134">
          <cell r="A134">
            <v>6120</v>
          </cell>
          <cell r="B134" t="str">
            <v xml:space="preserve">Kuhinja &gt; Posude za kuhanje i pečenje &gt; Tave &gt; </v>
          </cell>
        </row>
        <row r="135">
          <cell r="A135">
            <v>6130</v>
          </cell>
          <cell r="B135" t="str">
            <v xml:space="preserve">Kuhinja &gt; Posude za kuhanje i pečenje &gt; Zdjele i lonci &gt; </v>
          </cell>
        </row>
        <row r="136">
          <cell r="A136">
            <v>6140</v>
          </cell>
          <cell r="B136" t="str">
            <v xml:space="preserve">Kuhinja &gt; Posude za kuhanje i pečenje &gt; Grill tave i grill ploče &gt; </v>
          </cell>
        </row>
        <row r="137">
          <cell r="A137">
            <v>6150</v>
          </cell>
          <cell r="B137" t="str">
            <v xml:space="preserve">Kuhinja &gt; Posude za kuhanje i pečenje &gt; Poklopci &gt; </v>
          </cell>
        </row>
        <row r="138">
          <cell r="A138">
            <v>6200</v>
          </cell>
          <cell r="B138" t="str">
            <v xml:space="preserve">Kuhinja &gt; Kuhinjski pribor &gt;  &gt; </v>
          </cell>
        </row>
        <row r="139">
          <cell r="A139">
            <v>6210</v>
          </cell>
          <cell r="B139" t="str">
            <v xml:space="preserve">Kuhinja &gt; Kuhinjski pribor &gt; Dozatori i posude &gt; </v>
          </cell>
        </row>
        <row r="140">
          <cell r="A140">
            <v>6220</v>
          </cell>
          <cell r="B140" t="str">
            <v xml:space="preserve">Kuhinja &gt; Kuhinjski pribor &gt; Kuhinjski alati &gt; </v>
          </cell>
        </row>
        <row r="141">
          <cell r="A141">
            <v>6230</v>
          </cell>
          <cell r="B141" t="str">
            <v xml:space="preserve">Kuhinja &gt; Kuhinjski pribor &gt; Vage &gt; </v>
          </cell>
        </row>
        <row r="142">
          <cell r="A142">
            <v>6240</v>
          </cell>
          <cell r="B142" t="str">
            <v xml:space="preserve">Kuhinja &gt; Kuhinjski pribor &gt; Termometri &gt; </v>
          </cell>
        </row>
        <row r="143">
          <cell r="A143">
            <v>6250</v>
          </cell>
          <cell r="B143" t="str">
            <v xml:space="preserve">Kuhinja &gt; Kuhinjski pribor &gt; Kutije za kruh &gt; </v>
          </cell>
        </row>
        <row r="144">
          <cell r="A144">
            <v>6260</v>
          </cell>
          <cell r="B144" t="str">
            <v xml:space="preserve">Kuhinja &gt; Kuhinjski pribor &gt; Slastičarstvo &gt; </v>
          </cell>
        </row>
        <row r="145">
          <cell r="A145">
            <v>6270</v>
          </cell>
          <cell r="B145" t="str">
            <v xml:space="preserve">Kuhinja &gt; Kuhinjski pribor &gt; Noževi i stalci &gt; </v>
          </cell>
        </row>
        <row r="146">
          <cell r="A146">
            <v>6300</v>
          </cell>
          <cell r="B146" t="str">
            <v xml:space="preserve">Kuhinja &gt; Kuhinjski tekstil &gt;  &gt; </v>
          </cell>
        </row>
        <row r="147">
          <cell r="A147">
            <v>6310</v>
          </cell>
          <cell r="B147" t="str">
            <v xml:space="preserve">Kuhinja &gt; Kuhinjski tekstil &gt; Kuhinjske krpe &gt; </v>
          </cell>
        </row>
        <row r="148">
          <cell r="A148">
            <v>6320</v>
          </cell>
          <cell r="B148" t="str">
            <v xml:space="preserve">Kuhinja &gt; Kuhinjski tekstil &gt; Kuhinjski podmetači &gt; </v>
          </cell>
        </row>
        <row r="149">
          <cell r="A149">
            <v>6330</v>
          </cell>
          <cell r="B149" t="str">
            <v xml:space="preserve">Kuhinja &gt; Kuhinjski tekstil &gt; Pregače &gt; </v>
          </cell>
        </row>
        <row r="150">
          <cell r="A150">
            <v>6340</v>
          </cell>
          <cell r="B150" t="str">
            <v xml:space="preserve">Kuhinja &gt; Kuhinjski tekstil &gt; Kuhinjske rukavice &gt; </v>
          </cell>
        </row>
        <row r="151">
          <cell r="A151">
            <v>6450</v>
          </cell>
          <cell r="B151" t="str">
            <v xml:space="preserve">Kuhinja &gt; Kuhinjski tekstil &gt; Kuhinjski tepisi &gt; </v>
          </cell>
        </row>
        <row r="152">
          <cell r="A152">
            <v>7000</v>
          </cell>
          <cell r="B152" t="str">
            <v xml:space="preserve">Terasa i vrt &gt;  &gt;  &gt; </v>
          </cell>
        </row>
        <row r="153">
          <cell r="A153">
            <v>8000</v>
          </cell>
          <cell r="B153" t="str">
            <v xml:space="preserve">Božić &gt;  &gt;  &gt; </v>
          </cell>
        </row>
        <row r="154">
          <cell r="A154">
            <v>8100</v>
          </cell>
          <cell r="B154" t="str">
            <v xml:space="preserve">Božić &gt; Kuglice i ukrasi za bor &gt;  &gt; </v>
          </cell>
        </row>
        <row r="155">
          <cell r="A155">
            <v>8200</v>
          </cell>
          <cell r="B155" t="str">
            <v xml:space="preserve">Božić &gt; Borovi i girlande &gt;  &gt; </v>
          </cell>
        </row>
        <row r="156">
          <cell r="A156">
            <v>8300</v>
          </cell>
          <cell r="B156" t="str">
            <v xml:space="preserve">Božić &gt; Ostale Božićne dekoracije &gt;  &gt; 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BA71CE-50FB-4054-9A3D-05F5EECADAFE}" name="Table5" displayName="Table5" ref="B6:AI101" headerRowDxfId="71" dataDxfId="70" totalsRowDxfId="68" tableBorderDxfId="69" headerRowCellStyle="Normal 2" dataCellStyle="Normal 2">
  <sortState xmlns:xlrd2="http://schemas.microsoft.com/office/spreadsheetml/2017/richdata2" ref="B7:AI89">
    <sortCondition ref="D7:D89"/>
  </sortState>
  <tableColumns count="34">
    <tableColumn id="1" xr3:uid="{73A33B81-A381-4BD3-BF15-E19D07B7A5F5}" name="Šifra u nabavi" dataDxfId="67" totalsRowDxfId="66" dataCellStyle="Normal 2"/>
    <tableColumn id="3" xr3:uid="{48E659C5-C80B-48C8-A990-818C55F635BF}" name="Dobavljač" dataDxfId="65" totalsRowDxfId="64" dataCellStyle="Normal 2"/>
    <tableColumn id="4" xr3:uid="{2D8EB72D-8522-4982-AEBC-021505489C5A}" name="SKU" dataDxfId="63" totalsRowDxfId="62" dataCellStyle="Normal 2"/>
    <tableColumn id="34" xr3:uid="{58572AA0-E84B-4363-BD5A-3EF21B0D6BD2}" name="EAN" dataDxfId="61" totalsRowDxfId="60" dataCellStyle="Normal 2"/>
    <tableColumn id="36" xr3:uid="{0CB7CF06-09BF-4CD6-8C19-8006744BB0B0}" name="Težina" dataDxfId="59" totalsRowDxfId="58" dataCellStyle="Normal 2"/>
    <tableColumn id="5" xr3:uid="{2C9C8A5F-5AAA-4D9A-8754-016732CA065F}" name="Stauts" dataDxfId="57" totalsRowDxfId="56" dataCellStyle="Normal 2"/>
    <tableColumn id="7" xr3:uid="{EFB91328-7AF6-48AA-BD3D-58BE141BDA21}" name="Naziv proizvoda" dataDxfId="55" totalsRowDxfId="54" dataCellStyle="Normal 2"/>
    <tableColumn id="9" xr3:uid="{2F7C04F3-DCB5-4829-B9DB-D624397C28E7}" name="Kategorija" dataDxfId="53" totalsRowDxfId="52" dataCellStyle="Normal 2"/>
    <tableColumn id="13" xr3:uid="{0CFB6E4C-159B-4437-B4FA-8B7B301B97B1}" name="NC ( u valuti dobavljača)" dataDxfId="51" totalsRowDxfId="50" dataCellStyle="Normal 2"/>
    <tableColumn id="2" xr3:uid="{652C181A-9DB5-435C-9BAE-825A7E591FBB}" name="Rabat" dataDxfId="49" totalsRowDxfId="48" dataCellStyle="Normal 2"/>
    <tableColumn id="14" xr3:uid="{CC136960-9A80-47AD-B887-2C7E010139D1}" name="Tečaj" dataDxfId="47" totalsRowDxfId="46" dataCellStyle="Currency"/>
    <tableColumn id="8" xr3:uid="{E4F3BE78-F961-433D-99D8-8D1A74419A35}" name="OTN (€)" dataDxfId="45" totalsRowDxfId="44" dataCellStyle="Currency"/>
    <tableColumn id="44" xr3:uid="{2C9051CA-CAE9-43B3-91B6-7C220BC607F1}" name="Neto NC" dataDxfId="43" totalsRowDxfId="42" dataCellStyle="Currency">
      <calculatedColumnFormula>IF(J7&gt;0,((J7-(J7*K7))*L7)+Table5[[#This Row],[OTN (€)]],0)</calculatedColumnFormula>
    </tableColumn>
    <tableColumn id="12" xr3:uid="{5592E2EC-F913-49D2-BED4-5D12E26499C2}" name="Carina (%)" dataDxfId="41" totalsRowDxfId="40" dataCellStyle="Percent"/>
    <tableColumn id="6" xr3:uid="{23B09C6F-E83C-4EF7-8CDD-61CE7258269F}" name="Iznos Carine" dataDxfId="39" totalsRowDxfId="38" dataCellStyle="Currency">
      <calculatedColumnFormula>IF(O7&gt;0,N7*O7,0)</calculatedColumnFormula>
    </tableColumn>
    <tableColumn id="42" xr3:uid="{B0CD3F3F-52ED-4831-8DD9-0677569D0B0B}" name="Pretporez (PDV)" dataDxfId="37" totalsRowDxfId="36" dataCellStyle="Percent"/>
    <tableColumn id="43" xr3:uid="{B75ED208-EE6D-488A-A6B4-5FEF8C397A54}" name="Iznos pretporeza" dataDxfId="35" totalsRowDxfId="34" dataCellStyle="Currency">
      <calculatedColumnFormula>IF(Q7&gt;0,(N7+P7)*(Q7/100),0)</calculatedColumnFormula>
    </tableColumn>
    <tableColumn id="15" xr3:uid="{AA22CBF1-9311-4ACF-BCA0-05FAC74326DB}" name="Bruto NC" dataDxfId="33" totalsRowDxfId="32" dataCellStyle="Currency"/>
    <tableColumn id="16" xr3:uid="{E52E5B18-AC9E-442A-BBA3-C5C3A858EC6D}" name="PC" dataDxfId="31" totalsRowDxfId="30" dataCellStyle="Normal 2">
      <calculatedColumnFormula>IF(V7&gt;0,V7/(1+(U7/100)),"")</calculatedColumnFormula>
    </tableColumn>
    <tableColumn id="49" xr3:uid="{50BF455F-0CC1-44EB-B67F-FC657EC4CA91}" name="PDV" dataDxfId="29" totalsRowDxfId="28" dataCellStyle="Normal 2"/>
    <tableColumn id="17" xr3:uid="{54D3EDB9-2CCD-4BF2-A98C-5E49521D37FF}" name="MPC" dataDxfId="27" totalsRowDxfId="26" dataCellStyle="Normal 2"/>
    <tableColumn id="18" xr3:uid="{5DAE3634-DC91-4B8D-9D04-77F3C71ECD0F}" name="Contribution Margin" dataDxfId="25" totalsRowDxfId="24" dataCellStyle="Percent">
      <calculatedColumnFormula>IF(V7&gt;0,X7/T7,"")</calculatedColumnFormula>
    </tableColumn>
    <tableColumn id="19" xr3:uid="{0400CA0D-52F0-4E8D-975B-BA2C36F66241}" name="RUC" dataDxfId="23" totalsRowDxfId="22" dataCellStyle="Normal 2">
      <calculatedColumnFormula>IF(V7&gt;0,(Table5[[#This Row],[PC]]-Table5[[#This Row],[Bruto NC]]),"")</calculatedColumnFormula>
    </tableColumn>
    <tableColumn id="25" xr3:uid="{2C0E9D13-97EC-4AC3-96FB-4E8ACB313A7E}" name="Mark-up" dataDxfId="21" totalsRowDxfId="20" dataCellStyle="Normal 2"/>
    <tableColumn id="24" xr3:uid="{63BF5ECB-0350-4AB0-9D10-B7C7F4D238D8}" name="SP " dataDxfId="19" totalsRowDxfId="18" dataCellStyle="Normal 2">
      <calculatedColumnFormula>IF(Y7&gt;0,S7*Y7,"")</calculatedColumnFormula>
    </tableColumn>
    <tableColumn id="23" xr3:uid="{D0F0B3C9-4D5A-470C-9A75-44A810B18427}" name="RP2" dataDxfId="17" totalsRowDxfId="16" dataCellStyle="Normal 2">
      <calculatedColumnFormula>IF(Table5[[#This Row],[Mark-up]]&gt;0,ROUNDUP(IF(Y7&gt;0,Z7*(1+(U7/100)),""),-1),"")</calculatedColumnFormula>
    </tableColumn>
    <tableColumn id="22" xr3:uid="{323F5688-7779-4A56-86AF-7FB7C7747687}" name="Contr. Margin" dataDxfId="15" totalsRowDxfId="14" dataCellStyle="Percent">
      <calculatedColumnFormula>IF(Y7&gt;0,AC7/Z7,"")</calculatedColumnFormula>
    </tableColumn>
    <tableColumn id="21" xr3:uid="{69AD5D03-48E3-4CC6-B8C9-5DD56DAC5557}" name="Contr. Margin Value" dataDxfId="13" totalsRowDxfId="12" dataCellStyle="Normal 2">
      <calculatedColumnFormula>IF(Y7&gt;0,Z7-S7,"")</calculatedColumnFormula>
    </tableColumn>
    <tableColumn id="32" xr3:uid="{537E30A1-984C-4119-86D0-67CDB2990202}" name="LINKS" dataDxfId="11" totalsRowDxfId="10" dataCellStyle="Normal 2"/>
    <tableColumn id="31" xr3:uid="{67B15FC3-FE54-479D-98C3-3ED53973E642}" name="Delta4" dataDxfId="9" totalsRowDxfId="8" dataCellStyle="Normal 2">
      <calculatedColumnFormula>IF(AD7&gt;0,AD7-$V7,"")</calculatedColumnFormula>
    </tableColumn>
    <tableColumn id="30" xr3:uid="{D7D7614C-07C4-40A1-9C2D-E0ECFD38B1B0}" name="HG SPOT" dataDxfId="7" totalsRowDxfId="6" dataCellStyle="Normal 2"/>
    <tableColumn id="29" xr3:uid="{66D277CA-5853-4ED9-8575-70123E755183}" name="Delta 2" dataDxfId="5" totalsRowDxfId="4" dataCellStyle="Normal 2">
      <calculatedColumnFormula>IF(AF7&gt;0,AF7-$V7,"")</calculatedColumnFormula>
    </tableColumn>
    <tableColumn id="28" xr3:uid="{35686109-A68F-4A7F-A070-36FF12BC4FA8}" name="MICRONIS" dataDxfId="3" totalsRowDxfId="2" dataCellStyle="Normal 2"/>
    <tableColumn id="27" xr3:uid="{789353A4-13A6-4BDD-ABC8-3CE864C0872D}" name="Delta38" dataDxfId="1" totalsRowDxfId="0" dataCellStyle="Normal 2">
      <calculatedColumnFormula>IF(AH7&gt;0,AH7-$V7,"")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2146-760C-4374-9450-5B3E51E13FCD}">
  <sheetPr>
    <tabColor rgb="FF7030A0"/>
  </sheetPr>
  <dimension ref="B2:D49"/>
  <sheetViews>
    <sheetView showGridLines="0" tabSelected="1" workbookViewId="0">
      <selection activeCell="F29" sqref="F29"/>
    </sheetView>
  </sheetViews>
  <sheetFormatPr defaultRowHeight="15" outlineLevelRow="1" x14ac:dyDescent="0.25"/>
  <cols>
    <col min="1" max="1" width="7" customWidth="1"/>
    <col min="2" max="2" width="49.5703125" customWidth="1"/>
    <col min="3" max="4" width="17.85546875" customWidth="1"/>
    <col min="6" max="6" width="12.140625" bestFit="1" customWidth="1"/>
    <col min="7" max="7" width="14.28515625" bestFit="1" customWidth="1"/>
    <col min="8" max="8" width="19" customWidth="1"/>
  </cols>
  <sheetData>
    <row r="2" spans="2:4" s="23" customFormat="1" ht="33" x14ac:dyDescent="0.65">
      <c r="B2" s="45" t="s">
        <v>16</v>
      </c>
    </row>
    <row r="4" spans="2:4" x14ac:dyDescent="0.25">
      <c r="B4" t="s">
        <v>17</v>
      </c>
    </row>
    <row r="5" spans="2:4" x14ac:dyDescent="0.25">
      <c r="B5" t="s">
        <v>18</v>
      </c>
    </row>
    <row r="8" spans="2:4" ht="26.25" x14ac:dyDescent="0.55000000000000004">
      <c r="B8" s="243" t="s">
        <v>19</v>
      </c>
    </row>
    <row r="9" spans="2:4" ht="18.75" x14ac:dyDescent="0.4">
      <c r="B9" s="85" t="s">
        <v>61</v>
      </c>
    </row>
    <row r="10" spans="2:4" x14ac:dyDescent="0.25">
      <c r="B10" s="36"/>
    </row>
    <row r="11" spans="2:4" ht="31.5" customHeight="1" thickBot="1" x14ac:dyDescent="0.45">
      <c r="B11" s="46" t="s">
        <v>25</v>
      </c>
      <c r="C11" s="226" t="s">
        <v>23</v>
      </c>
      <c r="D11" s="47" t="s">
        <v>24</v>
      </c>
    </row>
    <row r="12" spans="2:4" ht="15.75" thickTop="1" x14ac:dyDescent="0.25">
      <c r="B12" s="49" t="s">
        <v>20</v>
      </c>
      <c r="C12" s="225"/>
      <c r="D12" s="81" t="str">
        <f>IF(C12&gt;0,C12*12,"")</f>
        <v/>
      </c>
    </row>
    <row r="13" spans="2:4" x14ac:dyDescent="0.25">
      <c r="B13" s="49" t="s">
        <v>22</v>
      </c>
      <c r="C13" s="80"/>
      <c r="D13" s="81" t="str">
        <f t="shared" ref="D13:D22" si="0">IF(C13&gt;0,C13*12,"")</f>
        <v/>
      </c>
    </row>
    <row r="14" spans="2:4" x14ac:dyDescent="0.25">
      <c r="B14" s="49" t="s">
        <v>21</v>
      </c>
      <c r="C14" s="80"/>
      <c r="D14" s="81" t="str">
        <f t="shared" si="0"/>
        <v/>
      </c>
    </row>
    <row r="15" spans="2:4" x14ac:dyDescent="0.25">
      <c r="B15" s="49" t="s">
        <v>104</v>
      </c>
      <c r="C15" s="80"/>
      <c r="D15" s="81" t="str">
        <f t="shared" si="0"/>
        <v/>
      </c>
    </row>
    <row r="16" spans="2:4" x14ac:dyDescent="0.25">
      <c r="B16" s="49" t="s">
        <v>103</v>
      </c>
      <c r="C16" s="80"/>
      <c r="D16" s="81" t="str">
        <f t="shared" si="0"/>
        <v/>
      </c>
    </row>
    <row r="17" spans="2:4" x14ac:dyDescent="0.25">
      <c r="B17" s="49" t="s">
        <v>100</v>
      </c>
      <c r="C17" s="80"/>
      <c r="D17" s="81" t="str">
        <f t="shared" si="0"/>
        <v/>
      </c>
    </row>
    <row r="18" spans="2:4" x14ac:dyDescent="0.25">
      <c r="B18" s="49" t="s">
        <v>101</v>
      </c>
      <c r="C18" s="80"/>
      <c r="D18" s="81" t="str">
        <f t="shared" si="0"/>
        <v/>
      </c>
    </row>
    <row r="19" spans="2:4" x14ac:dyDescent="0.25">
      <c r="B19" s="49" t="s">
        <v>102</v>
      </c>
      <c r="C19" s="80"/>
      <c r="D19" s="81" t="str">
        <f t="shared" si="0"/>
        <v/>
      </c>
    </row>
    <row r="20" spans="2:4" x14ac:dyDescent="0.25">
      <c r="B20" s="49" t="s">
        <v>105</v>
      </c>
      <c r="C20" s="80"/>
      <c r="D20" s="81" t="str">
        <f t="shared" si="0"/>
        <v/>
      </c>
    </row>
    <row r="21" spans="2:4" x14ac:dyDescent="0.25">
      <c r="B21" s="49" t="s">
        <v>106</v>
      </c>
      <c r="C21" s="80"/>
      <c r="D21" s="81" t="str">
        <f t="shared" si="0"/>
        <v/>
      </c>
    </row>
    <row r="22" spans="2:4" ht="15.75" thickBot="1" x14ac:dyDescent="0.3">
      <c r="B22" s="105" t="s">
        <v>29</v>
      </c>
      <c r="C22" s="82"/>
      <c r="D22" s="83" t="str">
        <f t="shared" si="0"/>
        <v/>
      </c>
    </row>
    <row r="23" spans="2:4" ht="15.75" thickTop="1" x14ac:dyDescent="0.25">
      <c r="B23" s="36" t="s">
        <v>27</v>
      </c>
      <c r="C23" s="84">
        <f>SUM(C12:C22)</f>
        <v>0</v>
      </c>
      <c r="D23" s="84">
        <f>SUM(D12:D22)</f>
        <v>0</v>
      </c>
    </row>
    <row r="26" spans="2:4" ht="26.25" x14ac:dyDescent="0.55000000000000004">
      <c r="B26" s="243" t="s">
        <v>88</v>
      </c>
    </row>
    <row r="27" spans="2:4" ht="18.75" x14ac:dyDescent="0.4">
      <c r="B27" s="86"/>
    </row>
    <row r="29" spans="2:4" ht="31.5" customHeight="1" x14ac:dyDescent="0.4">
      <c r="B29" s="179" t="s">
        <v>25</v>
      </c>
      <c r="C29" s="38"/>
    </row>
    <row r="30" spans="2:4" ht="16.5" customHeight="1" outlineLevel="1" x14ac:dyDescent="0.25">
      <c r="B30" s="245" t="s">
        <v>112</v>
      </c>
      <c r="C30" s="104"/>
    </row>
    <row r="31" spans="2:4" ht="16.5" customHeight="1" outlineLevel="1" x14ac:dyDescent="0.25">
      <c r="B31" s="246" t="s">
        <v>113</v>
      </c>
      <c r="C31" s="104"/>
    </row>
    <row r="32" spans="2:4" x14ac:dyDescent="0.25">
      <c r="B32" s="40" t="s">
        <v>3</v>
      </c>
      <c r="C32" s="66" t="e">
        <f>IF(C30&gt;0,(C31-C30)/C31,AVERAGE('Katalog Proizvoda'!W7:W101))</f>
        <v>#DIV/0!</v>
      </c>
    </row>
    <row r="33" spans="2:4" outlineLevel="1" x14ac:dyDescent="0.25">
      <c r="B33" s="227" t="s">
        <v>30</v>
      </c>
      <c r="C33" s="48"/>
    </row>
    <row r="34" spans="2:4" outlineLevel="1" x14ac:dyDescent="0.25">
      <c r="B34" s="227" t="s">
        <v>54</v>
      </c>
      <c r="C34" s="244"/>
    </row>
    <row r="35" spans="2:4" outlineLevel="1" x14ac:dyDescent="0.25">
      <c r="B35" s="227" t="s">
        <v>28</v>
      </c>
      <c r="C35" s="48"/>
    </row>
    <row r="36" spans="2:4" x14ac:dyDescent="0.25">
      <c r="B36" s="227" t="s">
        <v>107</v>
      </c>
      <c r="C36" s="48"/>
    </row>
    <row r="37" spans="2:4" x14ac:dyDescent="0.25">
      <c r="B37" s="227"/>
      <c r="C37" s="48"/>
    </row>
    <row r="38" spans="2:4" ht="15.75" thickBot="1" x14ac:dyDescent="0.3">
      <c r="B38" s="241"/>
      <c r="C38" s="242"/>
    </row>
    <row r="39" spans="2:4" ht="15.75" thickTop="1" x14ac:dyDescent="0.25">
      <c r="B39" s="39" t="s">
        <v>62</v>
      </c>
      <c r="C39" s="41" t="e">
        <f>C32-(SUM(C33:C38))</f>
        <v>#DIV/0!</v>
      </c>
    </row>
    <row r="40" spans="2:4" x14ac:dyDescent="0.25">
      <c r="B40" s="37"/>
      <c r="C40" s="37"/>
    </row>
    <row r="43" spans="2:4" ht="26.25" x14ac:dyDescent="0.55000000000000004">
      <c r="B43" s="243" t="s">
        <v>26</v>
      </c>
    </row>
    <row r="45" spans="2:4" ht="31.5" customHeight="1" x14ac:dyDescent="0.4">
      <c r="B45" s="180" t="s">
        <v>25</v>
      </c>
      <c r="C45" s="181" t="s">
        <v>23</v>
      </c>
      <c r="D45" s="182" t="s">
        <v>24</v>
      </c>
    </row>
    <row r="46" spans="2:4" ht="17.25" customHeight="1" x14ac:dyDescent="0.4">
      <c r="B46" s="173" t="s">
        <v>108</v>
      </c>
      <c r="C46" s="177" t="e">
        <f>C23/C39</f>
        <v>#DIV/0!</v>
      </c>
      <c r="D46" s="178" t="e">
        <f>D23/C39</f>
        <v>#DIV/0!</v>
      </c>
    </row>
    <row r="47" spans="2:4" ht="17.25" customHeight="1" x14ac:dyDescent="0.4">
      <c r="B47" s="171"/>
      <c r="C47" s="183"/>
      <c r="D47" s="184"/>
    </row>
    <row r="48" spans="2:4" ht="17.25" customHeight="1" x14ac:dyDescent="0.4">
      <c r="B48" s="173"/>
      <c r="C48" s="170"/>
      <c r="D48" s="172"/>
    </row>
    <row r="49" spans="2:4" ht="17.25" customHeight="1" x14ac:dyDescent="0.4">
      <c r="B49" s="174"/>
      <c r="C49" s="175"/>
      <c r="D49" s="176"/>
    </row>
  </sheetData>
  <sheetProtection selectLockedCells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C800-E646-4258-AB05-FEBEE92EBDDD}">
  <sheetPr>
    <tabColor rgb="FF7030A0"/>
  </sheetPr>
  <dimension ref="B2:O15"/>
  <sheetViews>
    <sheetView workbookViewId="0">
      <selection activeCell="B21" sqref="B21"/>
    </sheetView>
  </sheetViews>
  <sheetFormatPr defaultRowHeight="15" outlineLevelRow="1" x14ac:dyDescent="0.25"/>
  <cols>
    <col min="2" max="2" width="34" customWidth="1"/>
    <col min="3" max="14" width="16.28515625" customWidth="1"/>
    <col min="15" max="15" width="15.140625" style="99" customWidth="1"/>
  </cols>
  <sheetData>
    <row r="2" spans="2:15" s="23" customFormat="1" ht="33" x14ac:dyDescent="0.65">
      <c r="B2" s="87" t="s">
        <v>63</v>
      </c>
      <c r="O2" s="86"/>
    </row>
    <row r="4" spans="2:15" x14ac:dyDescent="0.25">
      <c r="B4" t="s">
        <v>81</v>
      </c>
      <c r="C4" t="str">
        <f>IF(O14&gt;0,"Profitabilno","Neprofitabilno")</f>
        <v>Neprofitabilno</v>
      </c>
    </row>
    <row r="7" spans="2:15" s="92" customFormat="1" x14ac:dyDescent="0.25">
      <c r="B7" s="95"/>
      <c r="C7" s="96" t="s">
        <v>64</v>
      </c>
      <c r="D7" s="96" t="s">
        <v>65</v>
      </c>
      <c r="E7" s="96" t="s">
        <v>66</v>
      </c>
      <c r="F7" s="96" t="s">
        <v>67</v>
      </c>
      <c r="G7" s="96" t="s">
        <v>68</v>
      </c>
      <c r="H7" s="96" t="s">
        <v>69</v>
      </c>
      <c r="I7" s="96" t="s">
        <v>70</v>
      </c>
      <c r="J7" s="96" t="s">
        <v>71</v>
      </c>
      <c r="K7" s="96" t="s">
        <v>72</v>
      </c>
      <c r="L7" s="96" t="s">
        <v>73</v>
      </c>
      <c r="M7" s="96" t="s">
        <v>74</v>
      </c>
      <c r="N7" s="96" t="s">
        <v>75</v>
      </c>
      <c r="O7" s="97" t="s">
        <v>77</v>
      </c>
    </row>
    <row r="8" spans="2:15" s="88" customFormat="1" hidden="1" outlineLevel="1" x14ac:dyDescent="0.25">
      <c r="B8" s="90" t="s">
        <v>82</v>
      </c>
      <c r="C8" s="222">
        <v>10000</v>
      </c>
      <c r="D8" s="222">
        <v>10000</v>
      </c>
      <c r="E8" s="222">
        <v>10000</v>
      </c>
      <c r="F8" s="222">
        <v>10000</v>
      </c>
      <c r="G8" s="222">
        <v>10000</v>
      </c>
      <c r="H8" s="222">
        <v>10000</v>
      </c>
      <c r="I8" s="222">
        <v>10000</v>
      </c>
      <c r="J8" s="222">
        <v>10000</v>
      </c>
      <c r="K8" s="222">
        <v>10000</v>
      </c>
      <c r="L8" s="222">
        <v>10000</v>
      </c>
      <c r="M8" s="222">
        <v>10000</v>
      </c>
      <c r="N8" s="222">
        <v>10000</v>
      </c>
      <c r="O8" s="100">
        <f>SUM(C8:N8)</f>
        <v>120000</v>
      </c>
    </row>
    <row r="9" spans="2:15" hidden="1" outlineLevel="1" x14ac:dyDescent="0.25">
      <c r="B9" s="89" t="s">
        <v>76</v>
      </c>
      <c r="C9" s="94">
        <f t="shared" ref="C9:N9" si="0">C8/$O$8</f>
        <v>8.3333333333333329E-2</v>
      </c>
      <c r="D9" s="94">
        <f t="shared" si="0"/>
        <v>8.3333333333333329E-2</v>
      </c>
      <c r="E9" s="94">
        <f t="shared" si="0"/>
        <v>8.3333333333333329E-2</v>
      </c>
      <c r="F9" s="94">
        <f t="shared" si="0"/>
        <v>8.3333333333333329E-2</v>
      </c>
      <c r="G9" s="94">
        <f t="shared" si="0"/>
        <v>8.3333333333333329E-2</v>
      </c>
      <c r="H9" s="94">
        <f t="shared" si="0"/>
        <v>8.3333333333333329E-2</v>
      </c>
      <c r="I9" s="94">
        <f t="shared" si="0"/>
        <v>8.3333333333333329E-2</v>
      </c>
      <c r="J9" s="94">
        <f t="shared" si="0"/>
        <v>8.3333333333333329E-2</v>
      </c>
      <c r="K9" s="94">
        <f t="shared" si="0"/>
        <v>8.3333333333333329E-2</v>
      </c>
      <c r="L9" s="94">
        <f t="shared" si="0"/>
        <v>8.3333333333333329E-2</v>
      </c>
      <c r="M9" s="94">
        <f t="shared" si="0"/>
        <v>8.3333333333333329E-2</v>
      </c>
      <c r="N9" s="94">
        <f t="shared" si="0"/>
        <v>8.3333333333333329E-2</v>
      </c>
      <c r="O9" s="101">
        <f>SUM(C9:N9)</f>
        <v>1</v>
      </c>
    </row>
    <row r="10" spans="2:15" collapsed="1" x14ac:dyDescent="0.25">
      <c r="B10" s="251" t="s">
        <v>78</v>
      </c>
      <c r="C10" s="91" t="e">
        <f t="shared" ref="C10:N10" si="1">$O$10*C9</f>
        <v>#DIV/0!</v>
      </c>
      <c r="D10" s="91" t="e">
        <f t="shared" si="1"/>
        <v>#DIV/0!</v>
      </c>
      <c r="E10" s="91" t="e">
        <f t="shared" si="1"/>
        <v>#DIV/0!</v>
      </c>
      <c r="F10" s="91" t="e">
        <f t="shared" si="1"/>
        <v>#DIV/0!</v>
      </c>
      <c r="G10" s="91" t="e">
        <f t="shared" si="1"/>
        <v>#DIV/0!</v>
      </c>
      <c r="H10" s="91" t="e">
        <f t="shared" si="1"/>
        <v>#DIV/0!</v>
      </c>
      <c r="I10" s="91" t="e">
        <f t="shared" si="1"/>
        <v>#DIV/0!</v>
      </c>
      <c r="J10" s="91" t="e">
        <f t="shared" si="1"/>
        <v>#DIV/0!</v>
      </c>
      <c r="K10" s="91" t="e">
        <f t="shared" si="1"/>
        <v>#DIV/0!</v>
      </c>
      <c r="L10" s="91" t="e">
        <f t="shared" si="1"/>
        <v>#DIV/0!</v>
      </c>
      <c r="M10" s="91" t="e">
        <f t="shared" si="1"/>
        <v>#DIV/0!</v>
      </c>
      <c r="N10" s="91" t="e">
        <f t="shared" si="1"/>
        <v>#DIV/0!</v>
      </c>
      <c r="O10" s="223" t="e">
        <f>'Troškovi i Točka pokrića'!D46</f>
        <v>#DIV/0!</v>
      </c>
    </row>
    <row r="11" spans="2:15" x14ac:dyDescent="0.25">
      <c r="B11" s="252" t="s">
        <v>79</v>
      </c>
      <c r="C11" s="249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8"/>
    </row>
    <row r="12" spans="2:15" x14ac:dyDescent="0.25">
      <c r="B12" s="252" t="s">
        <v>109</v>
      </c>
      <c r="C12" s="249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8"/>
    </row>
    <row r="13" spans="2:15" ht="15.75" thickBot="1" x14ac:dyDescent="0.3">
      <c r="B13" s="253" t="s">
        <v>110</v>
      </c>
      <c r="C13" s="250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102"/>
    </row>
    <row r="14" spans="2:15" ht="15.75" thickTop="1" x14ac:dyDescent="0.25">
      <c r="B14" s="98" t="s">
        <v>80</v>
      </c>
      <c r="C14" s="93" t="str">
        <f t="shared" ref="C14:N14" si="2">IF(C13&gt;0,C13-C10,"")</f>
        <v/>
      </c>
      <c r="D14" s="93" t="str">
        <f t="shared" si="2"/>
        <v/>
      </c>
      <c r="E14" s="93" t="str">
        <f t="shared" si="2"/>
        <v/>
      </c>
      <c r="F14" s="93" t="str">
        <f t="shared" si="2"/>
        <v/>
      </c>
      <c r="G14" s="93" t="str">
        <f t="shared" si="2"/>
        <v/>
      </c>
      <c r="H14" s="93" t="str">
        <f t="shared" si="2"/>
        <v/>
      </c>
      <c r="I14" s="93" t="str">
        <f t="shared" si="2"/>
        <v/>
      </c>
      <c r="J14" s="93" t="str">
        <f t="shared" si="2"/>
        <v/>
      </c>
      <c r="K14" s="93" t="str">
        <f t="shared" si="2"/>
        <v/>
      </c>
      <c r="L14" s="93" t="str">
        <f t="shared" si="2"/>
        <v/>
      </c>
      <c r="M14" s="93" t="str">
        <f t="shared" si="2"/>
        <v/>
      </c>
      <c r="N14" s="93" t="str">
        <f t="shared" si="2"/>
        <v/>
      </c>
      <c r="O14" s="103">
        <f>SUM(C14:N14)</f>
        <v>0</v>
      </c>
    </row>
    <row r="15" spans="2:15" x14ac:dyDescent="0.25">
      <c r="B15" s="254" t="s">
        <v>111</v>
      </c>
    </row>
  </sheetData>
  <sheetProtection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7310-74E8-4C73-8D61-49CA2472D2A7}">
  <dimension ref="B2:G409"/>
  <sheetViews>
    <sheetView topLeftCell="A8" workbookViewId="0">
      <selection activeCell="B16" sqref="B16"/>
    </sheetView>
  </sheetViews>
  <sheetFormatPr defaultRowHeight="15" x14ac:dyDescent="0.25"/>
  <cols>
    <col min="1" max="1" width="7.5703125" customWidth="1"/>
    <col min="2" max="2" width="48" style="21" customWidth="1"/>
    <col min="3" max="7" width="22.7109375" customWidth="1"/>
  </cols>
  <sheetData>
    <row r="2" spans="2:7" s="23" customFormat="1" ht="36.75" x14ac:dyDescent="0.75">
      <c r="B2" s="24" t="s">
        <v>7</v>
      </c>
    </row>
    <row r="3" spans="2:7" s="23" customFormat="1" ht="16.5" customHeight="1" x14ac:dyDescent="0.75">
      <c r="B3" s="24"/>
    </row>
    <row r="4" spans="2:7" s="23" customFormat="1" ht="16.5" customHeight="1" x14ac:dyDescent="0.4">
      <c r="B4" s="23" t="s">
        <v>11</v>
      </c>
    </row>
    <row r="5" spans="2:7" s="23" customFormat="1" ht="16.5" customHeight="1" x14ac:dyDescent="0.4">
      <c r="B5" s="23" t="s">
        <v>15</v>
      </c>
    </row>
    <row r="6" spans="2:7" s="23" customFormat="1" ht="16.5" customHeight="1" x14ac:dyDescent="0.4"/>
    <row r="7" spans="2:7" s="23" customFormat="1" ht="18.75" x14ac:dyDescent="0.4"/>
    <row r="8" spans="2:7" s="23" customFormat="1" ht="18.75" x14ac:dyDescent="0.4">
      <c r="B8" s="230" t="s">
        <v>10</v>
      </c>
      <c r="C8" s="228" t="s">
        <v>12</v>
      </c>
      <c r="D8" s="228"/>
      <c r="E8" s="228"/>
      <c r="F8" s="228"/>
      <c r="G8" s="229"/>
    </row>
    <row r="9" spans="2:7" s="25" customFormat="1" ht="36.75" customHeight="1" thickBot="1" x14ac:dyDescent="0.3">
      <c r="B9" s="231"/>
      <c r="C9" s="42" t="s">
        <v>9</v>
      </c>
      <c r="D9" s="43" t="s">
        <v>8</v>
      </c>
      <c r="E9" s="168" t="s">
        <v>97</v>
      </c>
      <c r="F9" s="44" t="s">
        <v>13</v>
      </c>
      <c r="G9" s="169" t="s">
        <v>98</v>
      </c>
    </row>
    <row r="10" spans="2:7" s="22" customFormat="1" ht="15.75" thickTop="1" x14ac:dyDescent="0.25">
      <c r="B10" s="50" t="s">
        <v>14</v>
      </c>
      <c r="C10" s="26">
        <f>IF(B10&gt;0,COUNTIF('Katalog Proizvoda'!I:I,'Kategorije Proizvoda'!B10),"")</f>
        <v>0</v>
      </c>
      <c r="D10" s="27">
        <f>IF(B10&gt;0,C10/(SUM(C$10:C$200)),"")</f>
        <v>0</v>
      </c>
      <c r="E10" s="28" t="e">
        <f>IF(B10&gt;0,AVERAGEIF('Katalog Proizvoda'!I$7:I$89,'Kategorije Proizvoda'!B10,'Katalog Proizvoda'!T$7:T$89),"")</f>
        <v>#DIV/0!</v>
      </c>
      <c r="F10" s="29" t="e">
        <f>IF(B10&gt;0,AVERAGEIF('Katalog Proizvoda'!I$7:I$89,'Kategorije Proizvoda'!B10,'Katalog Proizvoda'!W$7:W$89),"")</f>
        <v>#DIV/0!</v>
      </c>
      <c r="G10" s="22" t="e">
        <f>IF(B10&gt;0,AVERAGEIF('Katalog Proizvoda'!I$7:I$89,'Kategorije Proizvoda'!B10,'Katalog Proizvoda'!X$7:X$89),"")</f>
        <v>#DIV/0!</v>
      </c>
    </row>
    <row r="11" spans="2:7" s="22" customFormat="1" x14ac:dyDescent="0.25">
      <c r="B11" s="50" t="s">
        <v>99</v>
      </c>
      <c r="C11" s="26">
        <f>IF(B11&gt;0,COUNTIF('Katalog Proizvoda'!I:I,'Kategorije Proizvoda'!B11),"")</f>
        <v>1</v>
      </c>
      <c r="D11" s="27">
        <f t="shared" ref="D11:D74" si="0">IF(B11&gt;0,C11/(SUM(C$10:C$200)),"")</f>
        <v>1</v>
      </c>
      <c r="E11" s="28" t="e">
        <f>IF(B11&gt;0,AVERAGEIF('Katalog Proizvoda'!I$7:I$890,'Kategorije Proizvoda'!B11,'Katalog Proizvoda'!T$7:T$890),"")</f>
        <v>#DIV/0!</v>
      </c>
      <c r="F11" s="29" t="e">
        <f>IF(B11&gt;0,AVERAGEIF('Katalog Proizvoda'!I$7:I$890,'Kategorije Proizvoda'!B11,'Katalog Proizvoda'!W$7:W$890),"")</f>
        <v>#DIV/0!</v>
      </c>
      <c r="G11" s="74" t="e">
        <f>IF(B11&gt;0,AVERAGEIF('Katalog Proizvoda'!I$7:I$890,'Kategorije Proizvoda'!B11,'Katalog Proizvoda'!X$7:X$890),"")</f>
        <v>#DIV/0!</v>
      </c>
    </row>
    <row r="12" spans="2:7" s="22" customFormat="1" x14ac:dyDescent="0.25">
      <c r="B12" s="50"/>
      <c r="C12" s="26" t="str">
        <f>IF(B12&gt;0,COUNTIF('Katalog Proizvoda'!I:I,'Kategorije Proizvoda'!B12),"")</f>
        <v/>
      </c>
      <c r="D12" s="27" t="str">
        <f t="shared" si="0"/>
        <v/>
      </c>
      <c r="E12" s="28" t="str">
        <f>IF(B12&gt;0,AVERAGEIF('Katalog Proizvoda'!I$7:I$890,'Kategorije Proizvoda'!B12,'Katalog Proizvoda'!T$7:T$890),"")</f>
        <v/>
      </c>
      <c r="F12" s="29" t="str">
        <f>IF(B12&gt;0,AVERAGEIF('Katalog Proizvoda'!I$7:I$890,'Kategorije Proizvoda'!B12,'Katalog Proizvoda'!W$7:W$890),"")</f>
        <v/>
      </c>
      <c r="G12" s="74" t="str">
        <f>IF(B12&gt;0,AVERAGEIF('Katalog Proizvoda'!I$7:I$890,'Kategorije Proizvoda'!B12,'Katalog Proizvoda'!X$7:X$890),"")</f>
        <v/>
      </c>
    </row>
    <row r="13" spans="2:7" s="22" customFormat="1" x14ac:dyDescent="0.25">
      <c r="B13" s="50"/>
      <c r="C13" s="26" t="str">
        <f>IF(B13&gt;0,COUNTIF('Katalog Proizvoda'!I:I,'Kategorije Proizvoda'!B13),"")</f>
        <v/>
      </c>
      <c r="D13" s="27" t="str">
        <f t="shared" si="0"/>
        <v/>
      </c>
      <c r="E13" s="28" t="str">
        <f>IF(B13&gt;0,AVERAGEIF('Katalog Proizvoda'!I$7:I$890,'Kategorije Proizvoda'!B13,'Katalog Proizvoda'!T$7:T$890),"")</f>
        <v/>
      </c>
      <c r="F13" s="29" t="str">
        <f>IF(B13&gt;0,AVERAGEIF('Katalog Proizvoda'!I$7:I$890,'Kategorije Proizvoda'!B13,'Katalog Proizvoda'!W$7:W$890),"")</f>
        <v/>
      </c>
      <c r="G13" s="74" t="str">
        <f>IF(B13&gt;0,AVERAGEIF('Katalog Proizvoda'!I$7:I$890,'Kategorije Proizvoda'!B13,'Katalog Proizvoda'!X$7:X$890),"")</f>
        <v/>
      </c>
    </row>
    <row r="14" spans="2:7" s="22" customFormat="1" x14ac:dyDescent="0.25">
      <c r="B14" s="50"/>
      <c r="C14" s="26" t="str">
        <f>IF(B14&gt;0,COUNTIF('Katalog Proizvoda'!I:I,'Kategorije Proizvoda'!B14),"")</f>
        <v/>
      </c>
      <c r="D14" s="27" t="str">
        <f t="shared" si="0"/>
        <v/>
      </c>
      <c r="E14" s="28" t="str">
        <f>IF(B14&gt;0,AVERAGEIF('Katalog Proizvoda'!I$7:I$890,'Kategorije Proizvoda'!B14,'Katalog Proizvoda'!T$7:T$890),"")</f>
        <v/>
      </c>
      <c r="F14" s="29" t="str">
        <f>IF(B14&gt;0,AVERAGEIF('Katalog Proizvoda'!I$7:I$890,'Kategorije Proizvoda'!B14,'Katalog Proizvoda'!W$7:W$890),"")</f>
        <v/>
      </c>
      <c r="G14" s="74" t="str">
        <f>IF(B14&gt;0,AVERAGEIF('Katalog Proizvoda'!I$7:I$890,'Kategorije Proizvoda'!B14,'Katalog Proizvoda'!X$7:X$890),"")</f>
        <v/>
      </c>
    </row>
    <row r="15" spans="2:7" s="22" customFormat="1" x14ac:dyDescent="0.25">
      <c r="B15" s="50"/>
      <c r="C15" s="26" t="str">
        <f>IF(B15&gt;0,COUNTIF('Katalog Proizvoda'!I:I,'Kategorije Proizvoda'!B15),"")</f>
        <v/>
      </c>
      <c r="D15" s="27" t="str">
        <f t="shared" si="0"/>
        <v/>
      </c>
      <c r="E15" s="28" t="str">
        <f>IF(B15&gt;0,AVERAGEIF('Katalog Proizvoda'!I$7:I$890,'Kategorije Proizvoda'!B15,'Katalog Proizvoda'!T$7:T$890),"")</f>
        <v/>
      </c>
      <c r="F15" s="29" t="str">
        <f>IF(B15&gt;0,AVERAGEIF('Katalog Proizvoda'!I$7:I$890,'Kategorije Proizvoda'!B15,'Katalog Proizvoda'!W$7:W$890),"")</f>
        <v/>
      </c>
      <c r="G15" s="74" t="str">
        <f>IF(B15&gt;0,AVERAGEIF('Katalog Proizvoda'!I$7:I$890,'Kategorije Proizvoda'!B15,'Katalog Proizvoda'!X$7:X$890),"")</f>
        <v/>
      </c>
    </row>
    <row r="16" spans="2:7" s="22" customFormat="1" x14ac:dyDescent="0.25">
      <c r="B16" s="50"/>
      <c r="C16" s="26" t="str">
        <f>IF(B16&gt;0,COUNTIF('Katalog Proizvoda'!I:I,'Kategorije Proizvoda'!B16),"")</f>
        <v/>
      </c>
      <c r="D16" s="27" t="str">
        <f t="shared" si="0"/>
        <v/>
      </c>
      <c r="E16" s="28" t="str">
        <f>IF(B16&gt;0,AVERAGEIF('Katalog Proizvoda'!I$7:I$890,'Kategorije Proizvoda'!B16,'Katalog Proizvoda'!T$7:T$890),"")</f>
        <v/>
      </c>
      <c r="F16" s="29" t="str">
        <f>IF(B16&gt;0,AVERAGEIF('Katalog Proizvoda'!I$7:I$890,'Kategorije Proizvoda'!B16,'Katalog Proizvoda'!W$7:W$890),"")</f>
        <v/>
      </c>
      <c r="G16" s="74" t="str">
        <f>IF(B16&gt;0,AVERAGEIF('Katalog Proizvoda'!I$7:I$890,'Kategorije Proizvoda'!B16,'Katalog Proizvoda'!X$7:X$890),"")</f>
        <v/>
      </c>
    </row>
    <row r="17" spans="2:7" s="22" customFormat="1" x14ac:dyDescent="0.25">
      <c r="B17" s="50"/>
      <c r="C17" s="26" t="str">
        <f>IF(B17&gt;0,COUNTIF('Katalog Proizvoda'!I:I,'Kategorije Proizvoda'!B17),"")</f>
        <v/>
      </c>
      <c r="D17" s="27" t="str">
        <f t="shared" si="0"/>
        <v/>
      </c>
      <c r="E17" s="28" t="str">
        <f>IF(B17&gt;0,AVERAGEIF('Katalog Proizvoda'!I$7:I$890,'Kategorije Proizvoda'!B17,'Katalog Proizvoda'!T$7:T$890),"")</f>
        <v/>
      </c>
      <c r="F17" s="29" t="str">
        <f>IF(B17&gt;0,AVERAGEIF('Katalog Proizvoda'!I$7:I$890,'Kategorije Proizvoda'!B17,'Katalog Proizvoda'!W$7:W$890),"")</f>
        <v/>
      </c>
      <c r="G17" s="74" t="str">
        <f>IF(B17&gt;0,AVERAGEIF('Katalog Proizvoda'!I$7:I$890,'Kategorije Proizvoda'!B17,'Katalog Proizvoda'!X$7:X$890),"")</f>
        <v/>
      </c>
    </row>
    <row r="18" spans="2:7" s="22" customFormat="1" x14ac:dyDescent="0.25">
      <c r="B18" s="50"/>
      <c r="C18" s="26" t="str">
        <f>IF(B18&gt;0,COUNTIF('Katalog Proizvoda'!I:I,'Kategorije Proizvoda'!B18),"")</f>
        <v/>
      </c>
      <c r="D18" s="27" t="str">
        <f t="shared" si="0"/>
        <v/>
      </c>
      <c r="E18" s="28" t="str">
        <f>IF(B18&gt;0,AVERAGEIF('Katalog Proizvoda'!I$7:I$890,'Kategorije Proizvoda'!B18,'Katalog Proizvoda'!T$7:T$890),"")</f>
        <v/>
      </c>
      <c r="F18" s="29" t="str">
        <f>IF(B18&gt;0,AVERAGEIF('Katalog Proizvoda'!I$7:I$890,'Kategorije Proizvoda'!B18,'Katalog Proizvoda'!W$7:W$890),"")</f>
        <v/>
      </c>
      <c r="G18" s="74" t="str">
        <f>IF(B18&gt;0,AVERAGEIF('Katalog Proizvoda'!I$7:I$890,'Kategorije Proizvoda'!B18,'Katalog Proizvoda'!X$7:X$890),"")</f>
        <v/>
      </c>
    </row>
    <row r="19" spans="2:7" s="22" customFormat="1" x14ac:dyDescent="0.25">
      <c r="B19" s="50"/>
      <c r="C19" s="26" t="str">
        <f>IF(B19&gt;0,COUNTIF('Katalog Proizvoda'!I:I,'Kategorije Proizvoda'!B19),"")</f>
        <v/>
      </c>
      <c r="D19" s="27" t="str">
        <f t="shared" si="0"/>
        <v/>
      </c>
      <c r="E19" s="28" t="str">
        <f>IF(B19&gt;0,AVERAGEIF('Katalog Proizvoda'!I$7:I$89,'Kategorije Proizvoda'!B19,'Katalog Proizvoda'!T$7:T$89),"")</f>
        <v/>
      </c>
      <c r="F19" s="29" t="str">
        <f>IF(B19&gt;0,AVERAGEIF('Katalog Proizvoda'!I$7:I$89,'Kategorije Proizvoda'!B19,'Katalog Proizvoda'!W$7:W$89),"")</f>
        <v/>
      </c>
      <c r="G19" s="22" t="str">
        <f>IF(B19&gt;0,AVERAGEIF('Katalog Proizvoda'!I$7:I$89,'Kategorije Proizvoda'!B19,'Katalog Proizvoda'!X$7:X$89),"")</f>
        <v/>
      </c>
    </row>
    <row r="20" spans="2:7" s="22" customFormat="1" x14ac:dyDescent="0.25">
      <c r="B20" s="50"/>
      <c r="C20" s="26" t="str">
        <f>IF(B20&gt;0,COUNTIF('Katalog Proizvoda'!I:I,'Kategorije Proizvoda'!B20),"")</f>
        <v/>
      </c>
      <c r="D20" s="27" t="str">
        <f t="shared" si="0"/>
        <v/>
      </c>
      <c r="E20" s="28" t="str">
        <f>IF(B20&gt;0,AVERAGEIF('Katalog Proizvoda'!I$7:I$89,'Kategorije Proizvoda'!B20,'Katalog Proizvoda'!T$7:T$89),"")</f>
        <v/>
      </c>
      <c r="F20" s="29" t="str">
        <f>IF(B20&gt;0,AVERAGEIF('Katalog Proizvoda'!I$7:I$89,'Kategorije Proizvoda'!B20,'Katalog Proizvoda'!W$7:W$89),"")</f>
        <v/>
      </c>
      <c r="G20" s="22" t="str">
        <f>IF(B20&gt;0,AVERAGEIF('Katalog Proizvoda'!I$7:I$89,'Kategorije Proizvoda'!B20,'Katalog Proizvoda'!X$7:X$89),"")</f>
        <v/>
      </c>
    </row>
    <row r="21" spans="2:7" s="22" customFormat="1" x14ac:dyDescent="0.25">
      <c r="B21" s="50"/>
      <c r="C21" s="26" t="str">
        <f>IF(B21&gt;0,COUNTIF('Katalog Proizvoda'!I:I,'Kategorije Proizvoda'!B21),"")</f>
        <v/>
      </c>
      <c r="D21" s="27" t="str">
        <f t="shared" si="0"/>
        <v/>
      </c>
      <c r="E21" s="28" t="str">
        <f>IF(B21&gt;0,AVERAGEIF('Katalog Proizvoda'!I$7:I$89,'Kategorije Proizvoda'!B21,'Katalog Proizvoda'!T$7:T$89),"")</f>
        <v/>
      </c>
      <c r="F21" s="29" t="str">
        <f>IF(B21&gt;0,AVERAGEIF('Katalog Proizvoda'!I$7:I$89,'Kategorije Proizvoda'!B21,'Katalog Proizvoda'!W$7:W$89),"")</f>
        <v/>
      </c>
      <c r="G21" s="22" t="str">
        <f>IF(B21&gt;0,AVERAGEIF('Katalog Proizvoda'!I$7:I$89,'Kategorije Proizvoda'!B21,'Katalog Proizvoda'!X$7:X$89),"")</f>
        <v/>
      </c>
    </row>
    <row r="22" spans="2:7" s="22" customFormat="1" x14ac:dyDescent="0.25">
      <c r="B22" s="50"/>
      <c r="C22" s="26" t="str">
        <f>IF(B22&gt;0,COUNTIF('Katalog Proizvoda'!I:I,'Kategorije Proizvoda'!B22),"")</f>
        <v/>
      </c>
      <c r="D22" s="27" t="str">
        <f t="shared" si="0"/>
        <v/>
      </c>
      <c r="E22" s="28" t="str">
        <f>IF(B22&gt;0,AVERAGEIF('Katalog Proizvoda'!I$7:I$89,'Kategorije Proizvoda'!B22,'Katalog Proizvoda'!T$7:T$89),"")</f>
        <v/>
      </c>
      <c r="F22" s="29" t="str">
        <f>IF(B22&gt;0,AVERAGEIF('Katalog Proizvoda'!I$7:I$89,'Kategorije Proizvoda'!B22,'Katalog Proizvoda'!W$7:W$89),"")</f>
        <v/>
      </c>
      <c r="G22" s="22" t="str">
        <f>IF(B22&gt;0,AVERAGEIF('Katalog Proizvoda'!I$7:I$89,'Kategorije Proizvoda'!B22,'Katalog Proizvoda'!X$7:X$89),"")</f>
        <v/>
      </c>
    </row>
    <row r="23" spans="2:7" s="22" customFormat="1" x14ac:dyDescent="0.25">
      <c r="B23" s="50"/>
      <c r="C23" s="26" t="str">
        <f>IF(B23&gt;0,COUNTIF('Katalog Proizvoda'!I:I,'Kategorije Proizvoda'!B23),"")</f>
        <v/>
      </c>
      <c r="D23" s="27" t="str">
        <f t="shared" si="0"/>
        <v/>
      </c>
      <c r="E23" s="28" t="str">
        <f>IF(B23&gt;0,AVERAGEIF('Katalog Proizvoda'!I$7:I$89,'Kategorije Proizvoda'!B23,'Katalog Proizvoda'!T$7:T$89),"")</f>
        <v/>
      </c>
      <c r="F23" s="29" t="str">
        <f>IF(B23&gt;0,AVERAGEIF('Katalog Proizvoda'!I$7:I$89,'Kategorije Proizvoda'!B23,'Katalog Proizvoda'!W$7:W$89),"")</f>
        <v/>
      </c>
      <c r="G23" s="22" t="str">
        <f>IF(B23&gt;0,AVERAGEIF('Katalog Proizvoda'!I$7:I$89,'Kategorije Proizvoda'!B23,'Katalog Proizvoda'!X$7:X$89),"")</f>
        <v/>
      </c>
    </row>
    <row r="24" spans="2:7" s="22" customFormat="1" x14ac:dyDescent="0.25">
      <c r="B24" s="50"/>
      <c r="C24" s="26" t="str">
        <f>IF(B24&gt;0,COUNTIF('Katalog Proizvoda'!I:I,'Kategorije Proizvoda'!B24),"")</f>
        <v/>
      </c>
      <c r="D24" s="27" t="str">
        <f t="shared" si="0"/>
        <v/>
      </c>
      <c r="E24" s="28" t="str">
        <f>IF(B24&gt;0,AVERAGEIF('Katalog Proizvoda'!I$7:I$89,'Kategorije Proizvoda'!B24,'Katalog Proizvoda'!T$7:T$89),"")</f>
        <v/>
      </c>
      <c r="F24" s="29" t="str">
        <f>IF(B24&gt;0,AVERAGEIF('Katalog Proizvoda'!I$7:I$89,'Kategorije Proizvoda'!B24,'Katalog Proizvoda'!W$7:W$89),"")</f>
        <v/>
      </c>
      <c r="G24" s="22" t="str">
        <f>IF(B24&gt;0,AVERAGEIF('Katalog Proizvoda'!I$7:I$89,'Kategorije Proizvoda'!B24,'Katalog Proizvoda'!X$7:X$89),"")</f>
        <v/>
      </c>
    </row>
    <row r="25" spans="2:7" s="22" customFormat="1" x14ac:dyDescent="0.25">
      <c r="B25" s="50"/>
      <c r="C25" s="26" t="str">
        <f>IF(B25&gt;0,COUNTIF('Katalog Proizvoda'!I:I,'Kategorije Proizvoda'!B25),"")</f>
        <v/>
      </c>
      <c r="D25" s="27" t="str">
        <f t="shared" si="0"/>
        <v/>
      </c>
      <c r="E25" s="28" t="str">
        <f>IF(B25&gt;0,AVERAGEIF('Katalog Proizvoda'!I$7:I$89,'Kategorije Proizvoda'!B25,'Katalog Proizvoda'!T$7:T$89),"")</f>
        <v/>
      </c>
      <c r="F25" s="29" t="str">
        <f>IF(B25&gt;0,AVERAGEIF('Katalog Proizvoda'!I$7:I$89,'Kategorije Proizvoda'!B25,'Katalog Proizvoda'!W$7:W$89),"")</f>
        <v/>
      </c>
      <c r="G25" s="22" t="str">
        <f>IF(B25&gt;0,AVERAGEIF('Katalog Proizvoda'!I$7:I$89,'Kategorije Proizvoda'!B25,'Katalog Proizvoda'!X$7:X$89),"")</f>
        <v/>
      </c>
    </row>
    <row r="26" spans="2:7" s="22" customFormat="1" x14ac:dyDescent="0.25">
      <c r="B26" s="50"/>
      <c r="C26" s="26" t="str">
        <f>IF(B26&gt;0,COUNTIF('Katalog Proizvoda'!I:I,'Kategorije Proizvoda'!B26),"")</f>
        <v/>
      </c>
      <c r="D26" s="27" t="str">
        <f t="shared" si="0"/>
        <v/>
      </c>
      <c r="E26" s="28" t="str">
        <f>IF(B26&gt;0,AVERAGEIF('Katalog Proizvoda'!I$7:I$89,'Kategorije Proizvoda'!B26,'Katalog Proizvoda'!T$7:T$89),"")</f>
        <v/>
      </c>
      <c r="F26" s="29" t="str">
        <f>IF(B26&gt;0,AVERAGEIF('Katalog Proizvoda'!I$7:I$89,'Kategorije Proizvoda'!B26,'Katalog Proizvoda'!W$7:W$89),"")</f>
        <v/>
      </c>
      <c r="G26" s="22" t="str">
        <f>IF(B26&gt;0,AVERAGEIF('Katalog Proizvoda'!I$7:I$89,'Kategorije Proizvoda'!B26,'Katalog Proizvoda'!X$7:X$89),"")</f>
        <v/>
      </c>
    </row>
    <row r="27" spans="2:7" s="22" customFormat="1" x14ac:dyDescent="0.25">
      <c r="B27" s="50"/>
      <c r="C27" s="26" t="str">
        <f>IF(B27&gt;0,COUNTIF('Katalog Proizvoda'!I:I,'Kategorije Proizvoda'!B27),"")</f>
        <v/>
      </c>
      <c r="D27" s="27" t="str">
        <f t="shared" si="0"/>
        <v/>
      </c>
      <c r="E27" s="28" t="str">
        <f>IF(B27&gt;0,AVERAGEIF('Katalog Proizvoda'!I$7:I$89,'Kategorije Proizvoda'!B27,'Katalog Proizvoda'!T$7:T$89),"")</f>
        <v/>
      </c>
      <c r="F27" s="29" t="str">
        <f>IF(B27&gt;0,AVERAGEIF('Katalog Proizvoda'!I$7:I$89,'Kategorije Proizvoda'!B27,'Katalog Proizvoda'!W$7:W$89),"")</f>
        <v/>
      </c>
      <c r="G27" s="22" t="str">
        <f>IF(B27&gt;0,AVERAGEIF('Katalog Proizvoda'!I$7:I$89,'Kategorije Proizvoda'!B27,'Katalog Proizvoda'!X$7:X$89),"")</f>
        <v/>
      </c>
    </row>
    <row r="28" spans="2:7" s="22" customFormat="1" x14ac:dyDescent="0.25">
      <c r="B28" s="50"/>
      <c r="C28" s="26" t="str">
        <f>IF(B28&gt;0,COUNTIF('Katalog Proizvoda'!I:I,'Kategorije Proizvoda'!B28),"")</f>
        <v/>
      </c>
      <c r="D28" s="27" t="str">
        <f t="shared" si="0"/>
        <v/>
      </c>
      <c r="E28" s="28" t="str">
        <f>IF(B28&gt;0,AVERAGEIF('Katalog Proizvoda'!I$7:I$89,'Kategorije Proizvoda'!B28,'Katalog Proizvoda'!T$7:T$89),"")</f>
        <v/>
      </c>
      <c r="F28" s="29" t="str">
        <f>IF(B28&gt;0,AVERAGEIF('Katalog Proizvoda'!I$7:I$89,'Kategorije Proizvoda'!B28,'Katalog Proizvoda'!W$7:W$89),"")</f>
        <v/>
      </c>
      <c r="G28" s="22" t="str">
        <f>IF(B28&gt;0,AVERAGEIF('Katalog Proizvoda'!I$7:I$89,'Kategorije Proizvoda'!B28,'Katalog Proizvoda'!X$7:X$89),"")</f>
        <v/>
      </c>
    </row>
    <row r="29" spans="2:7" s="22" customFormat="1" x14ac:dyDescent="0.25">
      <c r="B29" s="50"/>
      <c r="C29" s="26" t="str">
        <f>IF(B29&gt;0,COUNTIF('Katalog Proizvoda'!I:I,'Kategorije Proizvoda'!B29),"")</f>
        <v/>
      </c>
      <c r="D29" s="27" t="str">
        <f t="shared" si="0"/>
        <v/>
      </c>
      <c r="E29" s="28" t="str">
        <f>IF(B29&gt;0,AVERAGEIF('Katalog Proizvoda'!I$7:I$89,'Kategorije Proizvoda'!B29,'Katalog Proizvoda'!T$7:T$89),"")</f>
        <v/>
      </c>
      <c r="F29" s="29" t="str">
        <f>IF(B29&gt;0,AVERAGEIF('Katalog Proizvoda'!I$7:I$89,'Kategorije Proizvoda'!B29,'Katalog Proizvoda'!W$7:W$89),"")</f>
        <v/>
      </c>
      <c r="G29" s="22" t="str">
        <f>IF(B29&gt;0,AVERAGEIF('Katalog Proizvoda'!I$7:I$89,'Kategorije Proizvoda'!B29,'Katalog Proizvoda'!X$7:X$89),"")</f>
        <v/>
      </c>
    </row>
    <row r="30" spans="2:7" s="22" customFormat="1" x14ac:dyDescent="0.25">
      <c r="B30" s="50"/>
      <c r="C30" s="26" t="str">
        <f>IF(B30&gt;0,COUNTIF('Katalog Proizvoda'!I:I,'Kategorije Proizvoda'!B30),"")</f>
        <v/>
      </c>
      <c r="D30" s="27" t="str">
        <f t="shared" si="0"/>
        <v/>
      </c>
      <c r="E30" s="28" t="str">
        <f>IF(B30&gt;0,AVERAGEIF('Katalog Proizvoda'!I$7:I$89,'Kategorije Proizvoda'!B30,'Katalog Proizvoda'!T$7:T$89),"")</f>
        <v/>
      </c>
      <c r="F30" s="29" t="str">
        <f>IF(B30&gt;0,AVERAGEIF('Katalog Proizvoda'!I$7:I$89,'Kategorije Proizvoda'!B30,'Katalog Proizvoda'!W$7:W$89),"")</f>
        <v/>
      </c>
      <c r="G30" s="22" t="str">
        <f>IF(B30&gt;0,AVERAGEIF('Katalog Proizvoda'!I$7:I$89,'Kategorije Proizvoda'!B30,'Katalog Proizvoda'!X$7:X$89),"")</f>
        <v/>
      </c>
    </row>
    <row r="31" spans="2:7" s="22" customFormat="1" x14ac:dyDescent="0.25">
      <c r="B31" s="50"/>
      <c r="C31" s="26" t="str">
        <f>IF(B31&gt;0,COUNTIF('Katalog Proizvoda'!I:I,'Kategorije Proizvoda'!B31),"")</f>
        <v/>
      </c>
      <c r="D31" s="27" t="str">
        <f t="shared" si="0"/>
        <v/>
      </c>
      <c r="E31" s="28" t="str">
        <f>IF(B31&gt;0,AVERAGEIF('Katalog Proizvoda'!I$7:I$89,'Kategorije Proizvoda'!B31,'Katalog Proizvoda'!T$7:T$89),"")</f>
        <v/>
      </c>
      <c r="F31" s="29" t="str">
        <f>IF(B31&gt;0,AVERAGEIF('Katalog Proizvoda'!I$7:I$89,'Kategorije Proizvoda'!B31,'Katalog Proizvoda'!W$7:W$89),"")</f>
        <v/>
      </c>
      <c r="G31" s="22" t="str">
        <f>IF(B31&gt;0,AVERAGEIF('Katalog Proizvoda'!I$7:I$89,'Kategorije Proizvoda'!B31,'Katalog Proizvoda'!X$7:X$89),"")</f>
        <v/>
      </c>
    </row>
    <row r="32" spans="2:7" s="22" customFormat="1" x14ac:dyDescent="0.25">
      <c r="B32" s="50"/>
      <c r="C32" s="26" t="str">
        <f>IF(B32&gt;0,COUNTIF('Katalog Proizvoda'!I:I,'Kategorije Proizvoda'!B32),"")</f>
        <v/>
      </c>
      <c r="D32" s="27" t="str">
        <f t="shared" si="0"/>
        <v/>
      </c>
      <c r="E32" s="28" t="str">
        <f>IF(B32&gt;0,AVERAGEIF('Katalog Proizvoda'!I$7:I$89,'Kategorije Proizvoda'!B32,'Katalog Proizvoda'!T$7:T$89),"")</f>
        <v/>
      </c>
      <c r="F32" s="29" t="str">
        <f>IF(B32&gt;0,AVERAGEIF('Katalog Proizvoda'!I$7:I$89,'Kategorije Proizvoda'!B32,'Katalog Proizvoda'!W$7:W$89),"")</f>
        <v/>
      </c>
      <c r="G32" s="22" t="str">
        <f>IF(B32&gt;0,AVERAGEIF('Katalog Proizvoda'!I$7:I$89,'Kategorije Proizvoda'!B32,'Katalog Proizvoda'!X$7:X$89),"")</f>
        <v/>
      </c>
    </row>
    <row r="33" spans="2:7" s="22" customFormat="1" x14ac:dyDescent="0.25">
      <c r="B33" s="50"/>
      <c r="C33" s="26" t="str">
        <f>IF(B33&gt;0,COUNTIF('Katalog Proizvoda'!I:I,'Kategorije Proizvoda'!B33),"")</f>
        <v/>
      </c>
      <c r="D33" s="27" t="str">
        <f t="shared" si="0"/>
        <v/>
      </c>
      <c r="E33" s="28" t="str">
        <f>IF(B33&gt;0,AVERAGEIF('Katalog Proizvoda'!I$7:I$89,'Kategorije Proizvoda'!B33,'Katalog Proizvoda'!T$7:T$89),"")</f>
        <v/>
      </c>
      <c r="F33" s="29" t="str">
        <f>IF(B33&gt;0,AVERAGEIF('Katalog Proizvoda'!I$7:I$89,'Kategorije Proizvoda'!B33,'Katalog Proizvoda'!W$7:W$89),"")</f>
        <v/>
      </c>
      <c r="G33" s="22" t="str">
        <f>IF(B33&gt;0,AVERAGEIF('Katalog Proizvoda'!I$7:I$89,'Kategorije Proizvoda'!B33,'Katalog Proizvoda'!X$7:X$89),"")</f>
        <v/>
      </c>
    </row>
    <row r="34" spans="2:7" s="22" customFormat="1" x14ac:dyDescent="0.25">
      <c r="B34" s="50"/>
      <c r="C34" s="26" t="str">
        <f>IF(B34&gt;0,COUNTIF('Katalog Proizvoda'!I:I,'Kategorije Proizvoda'!B34),"")</f>
        <v/>
      </c>
      <c r="D34" s="27" t="str">
        <f t="shared" si="0"/>
        <v/>
      </c>
      <c r="E34" s="28" t="str">
        <f>IF(B34&gt;0,AVERAGEIF('Katalog Proizvoda'!I$7:I$89,'Kategorije Proizvoda'!B34,'Katalog Proizvoda'!T$7:T$89),"")</f>
        <v/>
      </c>
      <c r="F34" s="29" t="str">
        <f>IF(B34&gt;0,AVERAGEIF('Katalog Proizvoda'!I$7:I$89,'Kategorije Proizvoda'!B34,'Katalog Proizvoda'!W$7:W$89),"")</f>
        <v/>
      </c>
      <c r="G34" s="22" t="str">
        <f>IF(B34&gt;0,AVERAGEIF('Katalog Proizvoda'!I$7:I$89,'Kategorije Proizvoda'!B34,'Katalog Proizvoda'!X$7:X$89),"")</f>
        <v/>
      </c>
    </row>
    <row r="35" spans="2:7" s="22" customFormat="1" x14ac:dyDescent="0.25">
      <c r="B35" s="50"/>
      <c r="C35" s="26" t="str">
        <f>IF(B35&gt;0,COUNTIF('Katalog Proizvoda'!I:I,'Kategorije Proizvoda'!B35),"")</f>
        <v/>
      </c>
      <c r="D35" s="27" t="str">
        <f t="shared" si="0"/>
        <v/>
      </c>
      <c r="E35" s="28" t="str">
        <f>IF(B35&gt;0,AVERAGEIF('Katalog Proizvoda'!I$7:I$89,'Kategorije Proizvoda'!B35,'Katalog Proizvoda'!T$7:T$89),"")</f>
        <v/>
      </c>
      <c r="F35" s="29" t="str">
        <f>IF(B35&gt;0,AVERAGEIF('Katalog Proizvoda'!I$7:I$89,'Kategorije Proizvoda'!B35,'Katalog Proizvoda'!W$7:W$89),"")</f>
        <v/>
      </c>
      <c r="G35" s="22" t="str">
        <f>IF(B35&gt;0,AVERAGEIF('Katalog Proizvoda'!I$7:I$89,'Kategorije Proizvoda'!B35,'Katalog Proizvoda'!X$7:X$89),"")</f>
        <v/>
      </c>
    </row>
    <row r="36" spans="2:7" s="22" customFormat="1" x14ac:dyDescent="0.25">
      <c r="B36" s="50"/>
      <c r="C36" s="26" t="str">
        <f>IF(B36&gt;0,COUNTIF('Katalog Proizvoda'!I:I,'Kategorije Proizvoda'!B36),"")</f>
        <v/>
      </c>
      <c r="D36" s="27" t="str">
        <f t="shared" si="0"/>
        <v/>
      </c>
      <c r="E36" s="28" t="str">
        <f>IF(B36&gt;0,AVERAGEIF('Katalog Proizvoda'!I$7:I$89,'Kategorije Proizvoda'!B36,'Katalog Proizvoda'!T$7:T$89),"")</f>
        <v/>
      </c>
      <c r="F36" s="29" t="str">
        <f>IF(B36&gt;0,AVERAGEIF('Katalog Proizvoda'!I$7:I$89,'Kategorije Proizvoda'!B36,'Katalog Proizvoda'!W$7:W$89),"")</f>
        <v/>
      </c>
      <c r="G36" s="22" t="str">
        <f>IF(B36&gt;0,AVERAGEIF('Katalog Proizvoda'!I$7:I$89,'Kategorije Proizvoda'!B36,'Katalog Proizvoda'!X$7:X$89),"")</f>
        <v/>
      </c>
    </row>
    <row r="37" spans="2:7" s="22" customFormat="1" x14ac:dyDescent="0.25">
      <c r="B37" s="50"/>
      <c r="C37" s="26" t="str">
        <f>IF(B37&gt;0,COUNTIF('Katalog Proizvoda'!I:I,'Kategorije Proizvoda'!B37),"")</f>
        <v/>
      </c>
      <c r="D37" s="27" t="str">
        <f t="shared" si="0"/>
        <v/>
      </c>
      <c r="E37" s="28" t="str">
        <f>IF(B37&gt;0,AVERAGEIF('Katalog Proizvoda'!I$7:I$89,'Kategorije Proizvoda'!B37,'Katalog Proizvoda'!T$7:T$89),"")</f>
        <v/>
      </c>
      <c r="F37" s="29" t="str">
        <f>IF(B37&gt;0,AVERAGEIF('Katalog Proizvoda'!I$7:I$89,'Kategorije Proizvoda'!B37,'Katalog Proizvoda'!W$7:W$89),"")</f>
        <v/>
      </c>
      <c r="G37" s="22" t="str">
        <f>IF(B37&gt;0,AVERAGEIF('Katalog Proizvoda'!I$7:I$89,'Kategorije Proizvoda'!B37,'Katalog Proizvoda'!X$7:X$89),"")</f>
        <v/>
      </c>
    </row>
    <row r="38" spans="2:7" s="22" customFormat="1" x14ac:dyDescent="0.25">
      <c r="B38" s="50"/>
      <c r="C38" s="26" t="str">
        <f>IF(B38&gt;0,COUNTIF('Katalog Proizvoda'!I:I,'Kategorije Proizvoda'!B38),"")</f>
        <v/>
      </c>
      <c r="D38" s="27" t="str">
        <f t="shared" si="0"/>
        <v/>
      </c>
      <c r="E38" s="28" t="str">
        <f>IF(B38&gt;0,AVERAGEIF('Katalog Proizvoda'!I$7:I$89,'Kategorije Proizvoda'!B38,'Katalog Proizvoda'!T$7:T$89),"")</f>
        <v/>
      </c>
      <c r="F38" s="29" t="str">
        <f>IF(B38&gt;0,AVERAGEIF('Katalog Proizvoda'!I$7:I$89,'Kategorije Proizvoda'!B38,'Katalog Proizvoda'!W$7:W$89),"")</f>
        <v/>
      </c>
      <c r="G38" s="22" t="str">
        <f>IF(B38&gt;0,AVERAGEIF('Katalog Proizvoda'!I$7:I$89,'Kategorije Proizvoda'!B38,'Katalog Proizvoda'!X$7:X$89),"")</f>
        <v/>
      </c>
    </row>
    <row r="39" spans="2:7" s="22" customFormat="1" x14ac:dyDescent="0.25">
      <c r="B39" s="50"/>
      <c r="C39" s="26" t="str">
        <f>IF(B39&gt;0,COUNTIF('Katalog Proizvoda'!I:I,'Kategorije Proizvoda'!B39),"")</f>
        <v/>
      </c>
      <c r="D39" s="27" t="str">
        <f t="shared" si="0"/>
        <v/>
      </c>
      <c r="E39" s="28" t="str">
        <f>IF(B39&gt;0,AVERAGEIF('Katalog Proizvoda'!I$7:I$89,'Kategorije Proizvoda'!B39,'Katalog Proizvoda'!T$7:T$89),"")</f>
        <v/>
      </c>
      <c r="F39" s="29" t="str">
        <f>IF(B39&gt;0,AVERAGEIF('Katalog Proizvoda'!I$7:I$89,'Kategorije Proizvoda'!B39,'Katalog Proizvoda'!W$7:W$89),"")</f>
        <v/>
      </c>
      <c r="G39" s="22" t="str">
        <f>IF(B39&gt;0,AVERAGEIF('Katalog Proizvoda'!I$7:I$89,'Kategorije Proizvoda'!B39,'Katalog Proizvoda'!X$7:X$89),"")</f>
        <v/>
      </c>
    </row>
    <row r="40" spans="2:7" s="22" customFormat="1" x14ac:dyDescent="0.25">
      <c r="B40" s="50"/>
      <c r="C40" s="26" t="str">
        <f>IF(B40&gt;0,COUNTIF('Katalog Proizvoda'!I:I,'Kategorije Proizvoda'!B40),"")</f>
        <v/>
      </c>
      <c r="D40" s="27" t="str">
        <f t="shared" si="0"/>
        <v/>
      </c>
      <c r="E40" s="28" t="str">
        <f>IF(B40&gt;0,AVERAGEIF('Katalog Proizvoda'!I$7:I$89,'Kategorije Proizvoda'!B40,'Katalog Proizvoda'!T$7:T$89),"")</f>
        <v/>
      </c>
      <c r="F40" s="29" t="str">
        <f>IF(B40&gt;0,AVERAGEIF('Katalog Proizvoda'!I$7:I$89,'Kategorije Proizvoda'!B40,'Katalog Proizvoda'!W$7:W$89),"")</f>
        <v/>
      </c>
      <c r="G40" s="22" t="str">
        <f>IF(B40&gt;0,AVERAGEIF('Katalog Proizvoda'!I$7:I$89,'Kategorije Proizvoda'!B40,'Katalog Proizvoda'!X$7:X$89),"")</f>
        <v/>
      </c>
    </row>
    <row r="41" spans="2:7" s="22" customFormat="1" x14ac:dyDescent="0.25">
      <c r="B41" s="50"/>
      <c r="C41" s="26" t="str">
        <f>IF(B41&gt;0,COUNTIF('Katalog Proizvoda'!I:I,'Kategorije Proizvoda'!B41),"")</f>
        <v/>
      </c>
      <c r="D41" s="27" t="str">
        <f t="shared" si="0"/>
        <v/>
      </c>
      <c r="E41" s="28" t="str">
        <f>IF(B41&gt;0,AVERAGEIF('Katalog Proizvoda'!I$7:I$89,'Kategorije Proizvoda'!B41,'Katalog Proizvoda'!T$7:T$89),"")</f>
        <v/>
      </c>
      <c r="F41" s="29" t="str">
        <f>IF(B41&gt;0,AVERAGEIF('Katalog Proizvoda'!I$7:I$89,'Kategorije Proizvoda'!B41,'Katalog Proizvoda'!W$7:W$89),"")</f>
        <v/>
      </c>
      <c r="G41" s="22" t="str">
        <f>IF(B41&gt;0,AVERAGEIF('Katalog Proizvoda'!I$7:I$89,'Kategorije Proizvoda'!B41,'Katalog Proizvoda'!X$7:X$89),"")</f>
        <v/>
      </c>
    </row>
    <row r="42" spans="2:7" s="22" customFormat="1" x14ac:dyDescent="0.25">
      <c r="B42" s="50"/>
      <c r="C42" s="26" t="str">
        <f>IF(B42&gt;0,COUNTIF('Katalog Proizvoda'!I:I,'Kategorije Proizvoda'!B42),"")</f>
        <v/>
      </c>
      <c r="D42" s="27" t="str">
        <f t="shared" si="0"/>
        <v/>
      </c>
      <c r="E42" s="28" t="str">
        <f>IF(B42&gt;0,AVERAGEIF('Katalog Proizvoda'!I$7:I$89,'Kategorije Proizvoda'!B42,'Katalog Proizvoda'!T$7:T$89),"")</f>
        <v/>
      </c>
      <c r="F42" s="29" t="str">
        <f>IF(B42&gt;0,AVERAGEIF('Katalog Proizvoda'!I$7:I$89,'Kategorije Proizvoda'!B42,'Katalog Proizvoda'!W$7:W$89),"")</f>
        <v/>
      </c>
      <c r="G42" s="22" t="str">
        <f>IF(B42&gt;0,AVERAGEIF('Katalog Proizvoda'!I$7:I$89,'Kategorije Proizvoda'!B42,'Katalog Proizvoda'!X$7:X$89),"")</f>
        <v/>
      </c>
    </row>
    <row r="43" spans="2:7" s="22" customFormat="1" x14ac:dyDescent="0.25">
      <c r="B43" s="50"/>
      <c r="C43" s="26" t="str">
        <f>IF(B43&gt;0,COUNTIF('Katalog Proizvoda'!I:I,'Kategorije Proizvoda'!B43),"")</f>
        <v/>
      </c>
      <c r="D43" s="27" t="str">
        <f t="shared" si="0"/>
        <v/>
      </c>
      <c r="E43" s="28" t="str">
        <f>IF(B43&gt;0,AVERAGEIF('Katalog Proizvoda'!I$7:I$89,'Kategorije Proizvoda'!B43,'Katalog Proizvoda'!T$7:T$89),"")</f>
        <v/>
      </c>
      <c r="F43" s="29" t="str">
        <f>IF(B43&gt;0,AVERAGEIF('Katalog Proizvoda'!I$7:I$89,'Kategorije Proizvoda'!B43,'Katalog Proizvoda'!W$7:W$89),"")</f>
        <v/>
      </c>
      <c r="G43" s="22" t="str">
        <f>IF(B43&gt;0,AVERAGEIF('Katalog Proizvoda'!I$7:I$89,'Kategorije Proizvoda'!B43,'Katalog Proizvoda'!X$7:X$89),"")</f>
        <v/>
      </c>
    </row>
    <row r="44" spans="2:7" s="22" customFormat="1" x14ac:dyDescent="0.25">
      <c r="B44" s="50"/>
      <c r="C44" s="26" t="str">
        <f>IF(B44&gt;0,COUNTIF('Katalog Proizvoda'!I:I,'Kategorije Proizvoda'!B44),"")</f>
        <v/>
      </c>
      <c r="D44" s="27" t="str">
        <f t="shared" si="0"/>
        <v/>
      </c>
      <c r="E44" s="28" t="str">
        <f>IF(B44&gt;0,AVERAGEIF('Katalog Proizvoda'!I$7:I$89,'Kategorije Proizvoda'!B44,'Katalog Proizvoda'!T$7:T$89),"")</f>
        <v/>
      </c>
      <c r="F44" s="29" t="str">
        <f>IF(B44&gt;0,AVERAGEIF('Katalog Proizvoda'!I$7:I$89,'Kategorije Proizvoda'!B44,'Katalog Proizvoda'!W$7:W$89),"")</f>
        <v/>
      </c>
      <c r="G44" s="22" t="str">
        <f>IF(B44&gt;0,AVERAGEIF('Katalog Proizvoda'!I$7:I$89,'Kategorije Proizvoda'!B44,'Katalog Proizvoda'!X$7:X$89),"")</f>
        <v/>
      </c>
    </row>
    <row r="45" spans="2:7" s="22" customFormat="1" x14ac:dyDescent="0.25">
      <c r="B45" s="50"/>
      <c r="C45" s="26" t="str">
        <f>IF(B45&gt;0,COUNTIF('Katalog Proizvoda'!I:I,'Kategorije Proizvoda'!B45),"")</f>
        <v/>
      </c>
      <c r="D45" s="27" t="str">
        <f t="shared" si="0"/>
        <v/>
      </c>
      <c r="E45" s="28" t="str">
        <f>IF(B45&gt;0,AVERAGEIF('Katalog Proizvoda'!I$7:I$89,'Kategorije Proizvoda'!B45,'Katalog Proizvoda'!T$7:T$89),"")</f>
        <v/>
      </c>
      <c r="F45" s="29" t="str">
        <f>IF(B45&gt;0,AVERAGEIF('Katalog Proizvoda'!I$7:I$89,'Kategorije Proizvoda'!B45,'Katalog Proizvoda'!W$7:W$89),"")</f>
        <v/>
      </c>
      <c r="G45" s="22" t="str">
        <f>IF(B45&gt;0,AVERAGEIF('Katalog Proizvoda'!I$7:I$89,'Kategorije Proizvoda'!B45,'Katalog Proizvoda'!X$7:X$89),"")</f>
        <v/>
      </c>
    </row>
    <row r="46" spans="2:7" s="22" customFormat="1" x14ac:dyDescent="0.25">
      <c r="B46" s="50"/>
      <c r="C46" s="26" t="str">
        <f>IF(B46&gt;0,COUNTIF('Katalog Proizvoda'!I:I,'Kategorije Proizvoda'!B46),"")</f>
        <v/>
      </c>
      <c r="D46" s="27" t="str">
        <f t="shared" si="0"/>
        <v/>
      </c>
      <c r="E46" s="28" t="str">
        <f>IF(B46&gt;0,AVERAGEIF('Katalog Proizvoda'!I$7:I$89,'Kategorije Proizvoda'!B46,'Katalog Proizvoda'!T$7:T$89),"")</f>
        <v/>
      </c>
      <c r="F46" s="29" t="str">
        <f>IF(B46&gt;0,AVERAGEIF('Katalog Proizvoda'!I$7:I$89,'Kategorije Proizvoda'!B46,'Katalog Proizvoda'!W$7:W$89),"")</f>
        <v/>
      </c>
      <c r="G46" s="22" t="str">
        <f>IF(B46&gt;0,AVERAGEIF('Katalog Proizvoda'!I$7:I$89,'Kategorije Proizvoda'!B46,'Katalog Proizvoda'!X$7:X$89),"")</f>
        <v/>
      </c>
    </row>
    <row r="47" spans="2:7" s="22" customFormat="1" x14ac:dyDescent="0.25">
      <c r="B47" s="50"/>
      <c r="C47" s="26" t="str">
        <f>IF(B47&gt;0,COUNTIF('Katalog Proizvoda'!I:I,'Kategorije Proizvoda'!B47),"")</f>
        <v/>
      </c>
      <c r="D47" s="27" t="str">
        <f t="shared" si="0"/>
        <v/>
      </c>
      <c r="E47" s="28" t="str">
        <f>IF(B47&gt;0,AVERAGEIF('Katalog Proizvoda'!I$7:I$89,'Kategorije Proizvoda'!B47,'Katalog Proizvoda'!T$7:T$89),"")</f>
        <v/>
      </c>
      <c r="F47" s="29" t="str">
        <f>IF(B47&gt;0,AVERAGEIF('Katalog Proizvoda'!I$7:I$89,'Kategorije Proizvoda'!B47,'Katalog Proizvoda'!W$7:W$89),"")</f>
        <v/>
      </c>
      <c r="G47" s="22" t="str">
        <f>IF(B47&gt;0,AVERAGEIF('Katalog Proizvoda'!I$7:I$89,'Kategorije Proizvoda'!B47,'Katalog Proizvoda'!X$7:X$89),"")</f>
        <v/>
      </c>
    </row>
    <row r="48" spans="2:7" s="22" customFormat="1" x14ac:dyDescent="0.25">
      <c r="B48" s="50"/>
      <c r="C48" s="26" t="str">
        <f>IF(B48&gt;0,COUNTIF('Katalog Proizvoda'!I:I,'Kategorije Proizvoda'!B48),"")</f>
        <v/>
      </c>
      <c r="D48" s="27" t="str">
        <f t="shared" si="0"/>
        <v/>
      </c>
      <c r="E48" s="28" t="str">
        <f>IF(B48&gt;0,AVERAGEIF('Katalog Proizvoda'!I$7:I$89,'Kategorije Proizvoda'!B48,'Katalog Proizvoda'!T$7:T$89),"")</f>
        <v/>
      </c>
      <c r="F48" s="29" t="str">
        <f>IF(B48&gt;0,AVERAGEIF('Katalog Proizvoda'!I$7:I$89,'Kategorije Proizvoda'!B48,'Katalog Proizvoda'!W$7:W$89),"")</f>
        <v/>
      </c>
      <c r="G48" s="22" t="str">
        <f>IF(B48&gt;0,AVERAGEIF('Katalog Proizvoda'!I$7:I$89,'Kategorije Proizvoda'!B48,'Katalog Proizvoda'!X$7:X$89),"")</f>
        <v/>
      </c>
    </row>
    <row r="49" spans="2:7" s="22" customFormat="1" x14ac:dyDescent="0.25">
      <c r="B49" s="50"/>
      <c r="C49" s="26" t="str">
        <f>IF(B49&gt;0,COUNTIF('Katalog Proizvoda'!I:I,'Kategorije Proizvoda'!B49),"")</f>
        <v/>
      </c>
      <c r="D49" s="27" t="str">
        <f t="shared" si="0"/>
        <v/>
      </c>
      <c r="E49" s="28" t="str">
        <f>IF(B49&gt;0,AVERAGEIF('Katalog Proizvoda'!I$7:I$89,'Kategorije Proizvoda'!B49,'Katalog Proizvoda'!T$7:T$89),"")</f>
        <v/>
      </c>
      <c r="F49" s="29" t="str">
        <f>IF(B49&gt;0,AVERAGEIF('Katalog Proizvoda'!I$7:I$89,'Kategorije Proizvoda'!B49,'Katalog Proizvoda'!W$7:W$89),"")</f>
        <v/>
      </c>
      <c r="G49" s="22" t="str">
        <f>IF(B49&gt;0,AVERAGEIF('Katalog Proizvoda'!I$7:I$89,'Kategorije Proizvoda'!B49,'Katalog Proizvoda'!X$7:X$89),"")</f>
        <v/>
      </c>
    </row>
    <row r="50" spans="2:7" s="22" customFormat="1" x14ac:dyDescent="0.25">
      <c r="B50" s="50"/>
      <c r="C50" s="26" t="str">
        <f>IF(B50&gt;0,COUNTIF('Katalog Proizvoda'!I:I,'Kategorije Proizvoda'!B50),"")</f>
        <v/>
      </c>
      <c r="D50" s="27" t="str">
        <f t="shared" si="0"/>
        <v/>
      </c>
      <c r="E50" s="28" t="str">
        <f>IF(B50&gt;0,AVERAGEIF('Katalog Proizvoda'!I$7:I$89,'Kategorije Proizvoda'!B50,'Katalog Proizvoda'!T$7:T$89),"")</f>
        <v/>
      </c>
      <c r="F50" s="29" t="str">
        <f>IF(B50&gt;0,AVERAGEIF('Katalog Proizvoda'!I$7:I$89,'Kategorije Proizvoda'!B50,'Katalog Proizvoda'!W$7:W$89),"")</f>
        <v/>
      </c>
      <c r="G50" s="22" t="str">
        <f>IF(B50&gt;0,AVERAGEIF('Katalog Proizvoda'!I$7:I$89,'Kategorije Proizvoda'!B50,'Katalog Proizvoda'!X$7:X$89),"")</f>
        <v/>
      </c>
    </row>
    <row r="51" spans="2:7" s="22" customFormat="1" x14ac:dyDescent="0.25">
      <c r="B51" s="50"/>
      <c r="C51" s="26" t="str">
        <f>IF(B51&gt;0,COUNTIF('Katalog Proizvoda'!I:I,'Kategorije Proizvoda'!B51),"")</f>
        <v/>
      </c>
      <c r="D51" s="27" t="str">
        <f t="shared" si="0"/>
        <v/>
      </c>
      <c r="E51" s="28" t="str">
        <f>IF(B51&gt;0,AVERAGEIF('Katalog Proizvoda'!I$7:I$89,'Kategorije Proizvoda'!B51,'Katalog Proizvoda'!T$7:T$89),"")</f>
        <v/>
      </c>
      <c r="F51" s="29" t="str">
        <f>IF(B51&gt;0,AVERAGEIF('Katalog Proizvoda'!I$7:I$89,'Kategorije Proizvoda'!B51,'Katalog Proizvoda'!W$7:W$89),"")</f>
        <v/>
      </c>
      <c r="G51" s="22" t="str">
        <f>IF(B51&gt;0,AVERAGEIF('Katalog Proizvoda'!I$7:I$89,'Kategorije Proizvoda'!B51,'Katalog Proizvoda'!X$7:X$89),"")</f>
        <v/>
      </c>
    </row>
    <row r="52" spans="2:7" s="22" customFormat="1" x14ac:dyDescent="0.25">
      <c r="B52" s="50"/>
      <c r="C52" s="26" t="str">
        <f>IF(B52&gt;0,COUNTIF('Katalog Proizvoda'!I:I,'Kategorije Proizvoda'!B52),"")</f>
        <v/>
      </c>
      <c r="D52" s="27" t="str">
        <f t="shared" si="0"/>
        <v/>
      </c>
      <c r="E52" s="28" t="str">
        <f>IF(B52&gt;0,AVERAGEIF('Katalog Proizvoda'!I$7:I$89,'Kategorije Proizvoda'!B52,'Katalog Proizvoda'!T$7:T$89),"")</f>
        <v/>
      </c>
      <c r="F52" s="29" t="str">
        <f>IF(B52&gt;0,AVERAGEIF('Katalog Proizvoda'!I$7:I$89,'Kategorije Proizvoda'!B52,'Katalog Proizvoda'!W$7:W$89),"")</f>
        <v/>
      </c>
      <c r="G52" s="22" t="str">
        <f>IF(B52&gt;0,AVERAGEIF('Katalog Proizvoda'!I$7:I$89,'Kategorije Proizvoda'!B52,'Katalog Proizvoda'!X$7:X$89),"")</f>
        <v/>
      </c>
    </row>
    <row r="53" spans="2:7" s="22" customFormat="1" x14ac:dyDescent="0.25">
      <c r="B53" s="50"/>
      <c r="C53" s="26" t="str">
        <f>IF(B53&gt;0,COUNTIF('Katalog Proizvoda'!I:I,'Kategorije Proizvoda'!B53),"")</f>
        <v/>
      </c>
      <c r="D53" s="27" t="str">
        <f t="shared" si="0"/>
        <v/>
      </c>
      <c r="E53" s="28" t="str">
        <f>IF(B53&gt;0,AVERAGEIF('Katalog Proizvoda'!I$7:I$89,'Kategorije Proizvoda'!B53,'Katalog Proizvoda'!T$7:T$89),"")</f>
        <v/>
      </c>
      <c r="F53" s="29" t="str">
        <f>IF(B53&gt;0,AVERAGEIF('Katalog Proizvoda'!I$7:I$89,'Kategorije Proizvoda'!B53,'Katalog Proizvoda'!W$7:W$89),"")</f>
        <v/>
      </c>
      <c r="G53" s="22" t="str">
        <f>IF(B53&gt;0,AVERAGEIF('Katalog Proizvoda'!I$7:I$89,'Kategorije Proizvoda'!B53,'Katalog Proizvoda'!X$7:X$89),"")</f>
        <v/>
      </c>
    </row>
    <row r="54" spans="2:7" s="22" customFormat="1" x14ac:dyDescent="0.25">
      <c r="B54" s="50"/>
      <c r="C54" s="26" t="str">
        <f>IF(B54&gt;0,COUNTIF('Katalog Proizvoda'!I:I,'Kategorije Proizvoda'!B54),"")</f>
        <v/>
      </c>
      <c r="D54" s="27" t="str">
        <f t="shared" si="0"/>
        <v/>
      </c>
      <c r="E54" s="28" t="str">
        <f>IF(B54&gt;0,AVERAGEIF('Katalog Proizvoda'!I$7:I$89,'Kategorije Proizvoda'!B54,'Katalog Proizvoda'!T$7:T$89),"")</f>
        <v/>
      </c>
      <c r="F54" s="29" t="str">
        <f>IF(B54&gt;0,AVERAGEIF('Katalog Proizvoda'!I$7:I$89,'Kategorije Proizvoda'!B54,'Katalog Proizvoda'!W$7:W$89),"")</f>
        <v/>
      </c>
      <c r="G54" s="22" t="str">
        <f>IF(B54&gt;0,AVERAGEIF('Katalog Proizvoda'!I$7:I$89,'Kategorije Proizvoda'!B54,'Katalog Proizvoda'!X$7:X$89),"")</f>
        <v/>
      </c>
    </row>
    <row r="55" spans="2:7" s="22" customFormat="1" x14ac:dyDescent="0.25">
      <c r="B55" s="50"/>
      <c r="C55" s="26" t="str">
        <f>IF(B55&gt;0,COUNTIF('Katalog Proizvoda'!I:I,'Kategorije Proizvoda'!B55),"")</f>
        <v/>
      </c>
      <c r="D55" s="27" t="str">
        <f t="shared" si="0"/>
        <v/>
      </c>
      <c r="E55" s="28" t="str">
        <f>IF(B55&gt;0,AVERAGEIF('Katalog Proizvoda'!I$7:I$89,'Kategorije Proizvoda'!B55,'Katalog Proizvoda'!T$7:T$89),"")</f>
        <v/>
      </c>
      <c r="F55" s="29" t="str">
        <f>IF(B55&gt;0,AVERAGEIF('Katalog Proizvoda'!I$7:I$89,'Kategorije Proizvoda'!B55,'Katalog Proizvoda'!W$7:W$89),"")</f>
        <v/>
      </c>
      <c r="G55" s="22" t="str">
        <f>IF(B55&gt;0,AVERAGEIF('Katalog Proizvoda'!I$7:I$89,'Kategorije Proizvoda'!B55,'Katalog Proizvoda'!X$7:X$89),"")</f>
        <v/>
      </c>
    </row>
    <row r="56" spans="2:7" s="22" customFormat="1" x14ac:dyDescent="0.25">
      <c r="B56" s="50"/>
      <c r="C56" s="26" t="str">
        <f>IF(B56&gt;0,COUNTIF('Katalog Proizvoda'!I:I,'Kategorije Proizvoda'!B56),"")</f>
        <v/>
      </c>
      <c r="D56" s="27" t="str">
        <f t="shared" si="0"/>
        <v/>
      </c>
      <c r="E56" s="28" t="str">
        <f>IF(B56&gt;0,AVERAGEIF('Katalog Proizvoda'!I$7:I$89,'Kategorije Proizvoda'!B56,'Katalog Proizvoda'!T$7:T$89),"")</f>
        <v/>
      </c>
      <c r="F56" s="29" t="str">
        <f>IF(B56&gt;0,AVERAGEIF('Katalog Proizvoda'!I$7:I$89,'Kategorije Proizvoda'!B56,'Katalog Proizvoda'!W$7:W$89),"")</f>
        <v/>
      </c>
      <c r="G56" s="22" t="str">
        <f>IF(B56&gt;0,AVERAGEIF('Katalog Proizvoda'!I$7:I$89,'Kategorije Proizvoda'!B56,'Katalog Proizvoda'!X$7:X$89),"")</f>
        <v/>
      </c>
    </row>
    <row r="57" spans="2:7" s="22" customFormat="1" x14ac:dyDescent="0.25">
      <c r="B57" s="50"/>
      <c r="C57" s="26" t="str">
        <f>IF(B57&gt;0,COUNTIF('Katalog Proizvoda'!I:I,'Kategorije Proizvoda'!B57),"")</f>
        <v/>
      </c>
      <c r="D57" s="27" t="str">
        <f t="shared" si="0"/>
        <v/>
      </c>
      <c r="E57" s="28" t="str">
        <f>IF(B57&gt;0,AVERAGEIF('Katalog Proizvoda'!I$7:I$89,'Kategorije Proizvoda'!B57,'Katalog Proizvoda'!T$7:T$89),"")</f>
        <v/>
      </c>
      <c r="F57" s="29" t="str">
        <f>IF(B57&gt;0,AVERAGEIF('Katalog Proizvoda'!I$7:I$89,'Kategorije Proizvoda'!B57,'Katalog Proizvoda'!W$7:W$89),"")</f>
        <v/>
      </c>
      <c r="G57" s="22" t="str">
        <f>IF(B57&gt;0,AVERAGEIF('Katalog Proizvoda'!I$7:I$89,'Kategorije Proizvoda'!B57,'Katalog Proizvoda'!X$7:X$89),"")</f>
        <v/>
      </c>
    </row>
    <row r="58" spans="2:7" s="22" customFormat="1" x14ac:dyDescent="0.25">
      <c r="B58" s="50"/>
      <c r="C58" s="26" t="str">
        <f>IF(B58&gt;0,COUNTIF('Katalog Proizvoda'!I:I,'Kategorije Proizvoda'!B58),"")</f>
        <v/>
      </c>
      <c r="D58" s="27" t="str">
        <f t="shared" si="0"/>
        <v/>
      </c>
      <c r="E58" s="28" t="str">
        <f>IF(B58&gt;0,AVERAGEIF('Katalog Proizvoda'!I$7:I$89,'Kategorije Proizvoda'!B58,'Katalog Proizvoda'!T$7:T$89),"")</f>
        <v/>
      </c>
      <c r="F58" s="29" t="str">
        <f>IF(B58&gt;0,AVERAGEIF('Katalog Proizvoda'!I$7:I$89,'Kategorije Proizvoda'!B58,'Katalog Proizvoda'!W$7:W$89),"")</f>
        <v/>
      </c>
      <c r="G58" s="22" t="str">
        <f>IF(B58&gt;0,AVERAGEIF('Katalog Proizvoda'!I$7:I$89,'Kategorije Proizvoda'!B58,'Katalog Proizvoda'!X$7:X$89),"")</f>
        <v/>
      </c>
    </row>
    <row r="59" spans="2:7" s="22" customFormat="1" x14ac:dyDescent="0.25">
      <c r="B59" s="50"/>
      <c r="C59" s="26" t="str">
        <f>IF(B59&gt;0,COUNTIF('Katalog Proizvoda'!I:I,'Kategorije Proizvoda'!B59),"")</f>
        <v/>
      </c>
      <c r="D59" s="27" t="str">
        <f t="shared" si="0"/>
        <v/>
      </c>
      <c r="E59" s="28" t="str">
        <f>IF(B59&gt;0,AVERAGEIF('Katalog Proizvoda'!I$7:I$89,'Kategorije Proizvoda'!B59,'Katalog Proizvoda'!T$7:T$89),"")</f>
        <v/>
      </c>
      <c r="F59" s="29" t="str">
        <f>IF(B59&gt;0,AVERAGEIF('Katalog Proizvoda'!I$7:I$89,'Kategorije Proizvoda'!B59,'Katalog Proizvoda'!W$7:W$89),"")</f>
        <v/>
      </c>
      <c r="G59" s="22" t="str">
        <f>IF(B59&gt;0,AVERAGEIF('Katalog Proizvoda'!I$7:I$89,'Kategorije Proizvoda'!B59,'Katalog Proizvoda'!X$7:X$89),"")</f>
        <v/>
      </c>
    </row>
    <row r="60" spans="2:7" s="22" customFormat="1" x14ac:dyDescent="0.25">
      <c r="B60" s="50"/>
      <c r="C60" s="26" t="str">
        <f>IF(B60&gt;0,COUNTIF('Katalog Proizvoda'!I:I,'Kategorije Proizvoda'!B60),"")</f>
        <v/>
      </c>
      <c r="D60" s="27" t="str">
        <f t="shared" si="0"/>
        <v/>
      </c>
      <c r="E60" s="28" t="str">
        <f>IF(B60&gt;0,AVERAGEIF('Katalog Proizvoda'!I$7:I$89,'Kategorije Proizvoda'!B60,'Katalog Proizvoda'!T$7:T$89),"")</f>
        <v/>
      </c>
      <c r="F60" s="29" t="str">
        <f>IF(B60&gt;0,AVERAGEIF('Katalog Proizvoda'!I$7:I$89,'Kategorije Proizvoda'!B60,'Katalog Proizvoda'!W$7:W$89),"")</f>
        <v/>
      </c>
      <c r="G60" s="22" t="str">
        <f>IF(B60&gt;0,AVERAGEIF('Katalog Proizvoda'!I$7:I$89,'Kategorije Proizvoda'!B60,'Katalog Proizvoda'!X$7:X$89),"")</f>
        <v/>
      </c>
    </row>
    <row r="61" spans="2:7" s="22" customFormat="1" x14ac:dyDescent="0.25">
      <c r="B61" s="50"/>
      <c r="C61" s="26" t="str">
        <f>IF(B61&gt;0,COUNTIF('Katalog Proizvoda'!I:I,'Kategorije Proizvoda'!B61),"")</f>
        <v/>
      </c>
      <c r="D61" s="27" t="str">
        <f t="shared" si="0"/>
        <v/>
      </c>
      <c r="E61" s="28" t="str">
        <f>IF(B61&gt;0,AVERAGEIF('Katalog Proizvoda'!I$7:I$89,'Kategorije Proizvoda'!B61,'Katalog Proizvoda'!T$7:T$89),"")</f>
        <v/>
      </c>
      <c r="F61" s="29" t="str">
        <f>IF(B61&gt;0,AVERAGEIF('Katalog Proizvoda'!I$7:I$89,'Kategorije Proizvoda'!B61,'Katalog Proizvoda'!W$7:W$89),"")</f>
        <v/>
      </c>
      <c r="G61" s="22" t="str">
        <f>IF(B61&gt;0,AVERAGEIF('Katalog Proizvoda'!I$7:I$89,'Kategorije Proizvoda'!B61,'Katalog Proizvoda'!X$7:X$89),"")</f>
        <v/>
      </c>
    </row>
    <row r="62" spans="2:7" s="22" customFormat="1" x14ac:dyDescent="0.25">
      <c r="B62" s="50"/>
      <c r="C62" s="26" t="str">
        <f>IF(B62&gt;0,COUNTIF('Katalog Proizvoda'!I:I,'Kategorije Proizvoda'!B62),"")</f>
        <v/>
      </c>
      <c r="D62" s="27" t="str">
        <f t="shared" si="0"/>
        <v/>
      </c>
      <c r="E62" s="28" t="str">
        <f>IF(B62&gt;0,AVERAGEIF('Katalog Proizvoda'!I$7:I$89,'Kategorije Proizvoda'!B62,'Katalog Proizvoda'!T$7:T$89),"")</f>
        <v/>
      </c>
      <c r="F62" s="29" t="str">
        <f>IF(B62&gt;0,AVERAGEIF('Katalog Proizvoda'!I$7:I$89,'Kategorije Proizvoda'!B62,'Katalog Proizvoda'!W$7:W$89),"")</f>
        <v/>
      </c>
      <c r="G62" s="22" t="str">
        <f>IF(B62&gt;0,AVERAGEIF('Katalog Proizvoda'!I$7:I$89,'Kategorije Proizvoda'!B62,'Katalog Proizvoda'!X$7:X$89),"")</f>
        <v/>
      </c>
    </row>
    <row r="63" spans="2:7" s="22" customFormat="1" x14ac:dyDescent="0.25">
      <c r="B63" s="50"/>
      <c r="C63" s="26" t="str">
        <f>IF(B63&gt;0,COUNTIF('Katalog Proizvoda'!I:I,'Kategorije Proizvoda'!B63),"")</f>
        <v/>
      </c>
      <c r="D63" s="27" t="str">
        <f t="shared" si="0"/>
        <v/>
      </c>
      <c r="E63" s="28" t="str">
        <f>IF(B63&gt;0,AVERAGEIF('Katalog Proizvoda'!I$7:I$89,'Kategorije Proizvoda'!B63,'Katalog Proizvoda'!T$7:T$89),"")</f>
        <v/>
      </c>
      <c r="F63" s="29" t="str">
        <f>IF(B63&gt;0,AVERAGEIF('Katalog Proizvoda'!I$7:I$89,'Kategorije Proizvoda'!B63,'Katalog Proizvoda'!W$7:W$89),"")</f>
        <v/>
      </c>
      <c r="G63" s="22" t="str">
        <f>IF(B63&gt;0,AVERAGEIF('Katalog Proizvoda'!I$7:I$89,'Kategorije Proizvoda'!B63,'Katalog Proizvoda'!X$7:X$89),"")</f>
        <v/>
      </c>
    </row>
    <row r="64" spans="2:7" s="22" customFormat="1" x14ac:dyDescent="0.25">
      <c r="B64" s="50"/>
      <c r="C64" s="26" t="str">
        <f>IF(B64&gt;0,COUNTIF('Katalog Proizvoda'!I:I,'Kategorije Proizvoda'!B64),"")</f>
        <v/>
      </c>
      <c r="D64" s="27" t="str">
        <f t="shared" si="0"/>
        <v/>
      </c>
      <c r="E64" s="28" t="str">
        <f>IF(B64&gt;0,AVERAGEIF('Katalog Proizvoda'!I$7:I$89,'Kategorije Proizvoda'!B64,'Katalog Proizvoda'!T$7:T$89),"")</f>
        <v/>
      </c>
      <c r="F64" s="29" t="str">
        <f>IF(B64&gt;0,AVERAGEIF('Katalog Proizvoda'!I$7:I$89,'Kategorije Proizvoda'!B64,'Katalog Proizvoda'!W$7:W$89),"")</f>
        <v/>
      </c>
      <c r="G64" s="22" t="str">
        <f>IF(B64&gt;0,AVERAGEIF('Katalog Proizvoda'!I$7:I$89,'Kategorije Proizvoda'!B64,'Katalog Proizvoda'!X$7:X$89),"")</f>
        <v/>
      </c>
    </row>
    <row r="65" spans="2:7" s="22" customFormat="1" x14ac:dyDescent="0.25">
      <c r="B65" s="50"/>
      <c r="C65" s="26" t="str">
        <f>IF(B65&gt;0,COUNTIF('Katalog Proizvoda'!I:I,'Kategorije Proizvoda'!B65),"")</f>
        <v/>
      </c>
      <c r="D65" s="27" t="str">
        <f t="shared" si="0"/>
        <v/>
      </c>
      <c r="E65" s="28" t="str">
        <f>IF(B65&gt;0,AVERAGEIF('Katalog Proizvoda'!I$7:I$89,'Kategorije Proizvoda'!B65,'Katalog Proizvoda'!T$7:T$89),"")</f>
        <v/>
      </c>
      <c r="F65" s="29" t="str">
        <f>IF(B65&gt;0,AVERAGEIF('Katalog Proizvoda'!I$7:I$89,'Kategorije Proizvoda'!B65,'Katalog Proizvoda'!W$7:W$89),"")</f>
        <v/>
      </c>
      <c r="G65" s="22" t="str">
        <f>IF(B65&gt;0,AVERAGEIF('Katalog Proizvoda'!I$7:I$89,'Kategorije Proizvoda'!B65,'Katalog Proizvoda'!X$7:X$89),"")</f>
        <v/>
      </c>
    </row>
    <row r="66" spans="2:7" s="22" customFormat="1" x14ac:dyDescent="0.25">
      <c r="B66" s="50"/>
      <c r="C66" s="26" t="str">
        <f>IF(B66&gt;0,COUNTIF('Katalog Proizvoda'!I:I,'Kategorije Proizvoda'!B66),"")</f>
        <v/>
      </c>
      <c r="D66" s="27" t="str">
        <f t="shared" si="0"/>
        <v/>
      </c>
      <c r="E66" s="28" t="str">
        <f>IF(B66&gt;0,AVERAGEIF('Katalog Proizvoda'!I$7:I$89,'Kategorije Proizvoda'!B66,'Katalog Proizvoda'!T$7:T$89),"")</f>
        <v/>
      </c>
      <c r="F66" s="29" t="str">
        <f>IF(B66&gt;0,AVERAGEIF('Katalog Proizvoda'!I$7:I$89,'Kategorije Proizvoda'!B66,'Katalog Proizvoda'!W$7:W$89),"")</f>
        <v/>
      </c>
      <c r="G66" s="22" t="str">
        <f>IF(B66&gt;0,AVERAGEIF('Katalog Proizvoda'!I$7:I$89,'Kategorije Proizvoda'!B66,'Katalog Proizvoda'!X$7:X$89),"")</f>
        <v/>
      </c>
    </row>
    <row r="67" spans="2:7" s="22" customFormat="1" x14ac:dyDescent="0.25">
      <c r="B67" s="50"/>
      <c r="C67" s="26" t="str">
        <f>IF(B67&gt;0,COUNTIF('Katalog Proizvoda'!I:I,'Kategorije Proizvoda'!B67),"")</f>
        <v/>
      </c>
      <c r="D67" s="27" t="str">
        <f t="shared" si="0"/>
        <v/>
      </c>
      <c r="E67" s="28" t="str">
        <f>IF(B67&gt;0,AVERAGEIF('Katalog Proizvoda'!I$7:I$89,'Kategorije Proizvoda'!B67,'Katalog Proizvoda'!T$7:T$89),"")</f>
        <v/>
      </c>
      <c r="F67" s="29" t="str">
        <f>IF(B67&gt;0,AVERAGEIF('Katalog Proizvoda'!I$7:I$89,'Kategorije Proizvoda'!B67,'Katalog Proizvoda'!W$7:W$89),"")</f>
        <v/>
      </c>
      <c r="G67" s="22" t="str">
        <f>IF(B67&gt;0,AVERAGEIF('Katalog Proizvoda'!I$7:I$89,'Kategorije Proizvoda'!B67,'Katalog Proizvoda'!X$7:X$89),"")</f>
        <v/>
      </c>
    </row>
    <row r="68" spans="2:7" s="22" customFormat="1" x14ac:dyDescent="0.25">
      <c r="B68" s="50"/>
      <c r="C68" s="26" t="str">
        <f>IF(B68&gt;0,COUNTIF('Katalog Proizvoda'!I:I,'Kategorije Proizvoda'!B68),"")</f>
        <v/>
      </c>
      <c r="D68" s="27" t="str">
        <f t="shared" si="0"/>
        <v/>
      </c>
      <c r="E68" s="28" t="str">
        <f>IF(B68&gt;0,AVERAGEIF('Katalog Proizvoda'!I$7:I$89,'Kategorije Proizvoda'!B68,'Katalog Proizvoda'!T$7:T$89),"")</f>
        <v/>
      </c>
      <c r="F68" s="29" t="str">
        <f>IF(B68&gt;0,AVERAGEIF('Katalog Proizvoda'!I$7:I$89,'Kategorije Proizvoda'!B68,'Katalog Proizvoda'!W$7:W$89),"")</f>
        <v/>
      </c>
      <c r="G68" s="22" t="str">
        <f>IF(B68&gt;0,AVERAGEIF('Katalog Proizvoda'!I$7:I$89,'Kategorije Proizvoda'!B68,'Katalog Proizvoda'!X$7:X$89),"")</f>
        <v/>
      </c>
    </row>
    <row r="69" spans="2:7" s="22" customFormat="1" x14ac:dyDescent="0.25">
      <c r="B69" s="50"/>
      <c r="C69" s="26" t="str">
        <f>IF(B69&gt;0,COUNTIF('Katalog Proizvoda'!I:I,'Kategorije Proizvoda'!B69),"")</f>
        <v/>
      </c>
      <c r="D69" s="27" t="str">
        <f t="shared" si="0"/>
        <v/>
      </c>
      <c r="E69" s="28" t="str">
        <f>IF(B69&gt;0,AVERAGEIF('Katalog Proizvoda'!I$7:I$89,'Kategorije Proizvoda'!B69,'Katalog Proizvoda'!T$7:T$89),"")</f>
        <v/>
      </c>
      <c r="F69" s="29" t="str">
        <f>IF(B69&gt;0,AVERAGEIF('Katalog Proizvoda'!I$7:I$89,'Kategorije Proizvoda'!B69,'Katalog Proizvoda'!W$7:W$89),"")</f>
        <v/>
      </c>
      <c r="G69" s="22" t="str">
        <f>IF(B69&gt;0,AVERAGEIF('Katalog Proizvoda'!I$7:I$89,'Kategorije Proizvoda'!B69,'Katalog Proizvoda'!X$7:X$89),"")</f>
        <v/>
      </c>
    </row>
    <row r="70" spans="2:7" s="22" customFormat="1" x14ac:dyDescent="0.25">
      <c r="B70" s="50"/>
      <c r="C70" s="26" t="str">
        <f>IF(B70&gt;0,COUNTIF('Katalog Proizvoda'!I:I,'Kategorije Proizvoda'!B70),"")</f>
        <v/>
      </c>
      <c r="D70" s="27" t="str">
        <f t="shared" si="0"/>
        <v/>
      </c>
      <c r="E70" s="28" t="str">
        <f>IF(B70&gt;0,AVERAGEIF('Katalog Proizvoda'!I$7:I$89,'Kategorije Proizvoda'!B70,'Katalog Proizvoda'!T$7:T$89),"")</f>
        <v/>
      </c>
      <c r="F70" s="29" t="str">
        <f>IF(B70&gt;0,AVERAGEIF('Katalog Proizvoda'!I$7:I$89,'Kategorije Proizvoda'!B70,'Katalog Proizvoda'!W$7:W$89),"")</f>
        <v/>
      </c>
      <c r="G70" s="22" t="str">
        <f>IF(B70&gt;0,AVERAGEIF('Katalog Proizvoda'!I$7:I$89,'Kategorije Proizvoda'!B70,'Katalog Proizvoda'!X$7:X$89),"")</f>
        <v/>
      </c>
    </row>
    <row r="71" spans="2:7" s="22" customFormat="1" x14ac:dyDescent="0.25">
      <c r="B71" s="50"/>
      <c r="C71" s="26" t="str">
        <f>IF(B71&gt;0,COUNTIF('Katalog Proizvoda'!I:I,'Kategorije Proizvoda'!B71),"")</f>
        <v/>
      </c>
      <c r="D71" s="27" t="str">
        <f t="shared" si="0"/>
        <v/>
      </c>
      <c r="E71" s="28" t="str">
        <f>IF(B71&gt;0,AVERAGEIF('Katalog Proizvoda'!I$7:I$89,'Kategorije Proizvoda'!B71,'Katalog Proizvoda'!T$7:T$89),"")</f>
        <v/>
      </c>
      <c r="F71" s="29" t="str">
        <f>IF(B71&gt;0,AVERAGEIF('Katalog Proizvoda'!I$7:I$89,'Kategorije Proizvoda'!B71,'Katalog Proizvoda'!W$7:W$89),"")</f>
        <v/>
      </c>
      <c r="G71" s="22" t="str">
        <f>IF(B71&gt;0,AVERAGEIF('Katalog Proizvoda'!I$7:I$89,'Kategorije Proizvoda'!B71,'Katalog Proizvoda'!X$7:X$89),"")</f>
        <v/>
      </c>
    </row>
    <row r="72" spans="2:7" s="22" customFormat="1" x14ac:dyDescent="0.25">
      <c r="B72" s="50"/>
      <c r="C72" s="26" t="str">
        <f>IF(B72&gt;0,COUNTIF('Katalog Proizvoda'!I:I,'Kategorije Proizvoda'!B72),"")</f>
        <v/>
      </c>
      <c r="D72" s="27" t="str">
        <f t="shared" si="0"/>
        <v/>
      </c>
      <c r="E72" s="28" t="str">
        <f>IF(B72&gt;0,AVERAGEIF('Katalog Proizvoda'!I$7:I$89,'Kategorije Proizvoda'!B72,'Katalog Proizvoda'!T$7:T$89),"")</f>
        <v/>
      </c>
      <c r="F72" s="29" t="str">
        <f>IF(B72&gt;0,AVERAGEIF('Katalog Proizvoda'!I$7:I$89,'Kategorije Proizvoda'!B72,'Katalog Proizvoda'!W$7:W$89),"")</f>
        <v/>
      </c>
      <c r="G72" s="22" t="str">
        <f>IF(B72&gt;0,AVERAGEIF('Katalog Proizvoda'!I$7:I$89,'Kategorije Proizvoda'!B72,'Katalog Proizvoda'!X$7:X$89),"")</f>
        <v/>
      </c>
    </row>
    <row r="73" spans="2:7" s="22" customFormat="1" x14ac:dyDescent="0.25">
      <c r="B73" s="50"/>
      <c r="C73" s="26" t="str">
        <f>IF(B73&gt;0,COUNTIF('Katalog Proizvoda'!I:I,'Kategorije Proizvoda'!B73),"")</f>
        <v/>
      </c>
      <c r="D73" s="27" t="str">
        <f t="shared" si="0"/>
        <v/>
      </c>
      <c r="E73" s="28" t="str">
        <f>IF(B73&gt;0,AVERAGEIF('Katalog Proizvoda'!I$7:I$89,'Kategorije Proizvoda'!B73,'Katalog Proizvoda'!T$7:T$89),"")</f>
        <v/>
      </c>
      <c r="F73" s="29" t="str">
        <f>IF(B73&gt;0,AVERAGEIF('Katalog Proizvoda'!I$7:I$89,'Kategorije Proizvoda'!B73,'Katalog Proizvoda'!W$7:W$89),"")</f>
        <v/>
      </c>
      <c r="G73" s="22" t="str">
        <f>IF(B73&gt;0,AVERAGEIF('Katalog Proizvoda'!I$7:I$89,'Kategorije Proizvoda'!B73,'Katalog Proizvoda'!X$7:X$89),"")</f>
        <v/>
      </c>
    </row>
    <row r="74" spans="2:7" s="22" customFormat="1" x14ac:dyDescent="0.25">
      <c r="B74" s="50"/>
      <c r="C74" s="26" t="str">
        <f>IF(B74&gt;0,COUNTIF('Katalog Proizvoda'!I:I,'Kategorije Proizvoda'!B74),"")</f>
        <v/>
      </c>
      <c r="D74" s="27" t="str">
        <f t="shared" si="0"/>
        <v/>
      </c>
      <c r="E74" s="28" t="str">
        <f>IF(B74&gt;0,AVERAGEIF('Katalog Proizvoda'!I$7:I$89,'Kategorije Proizvoda'!B74,'Katalog Proizvoda'!T$7:T$89),"")</f>
        <v/>
      </c>
      <c r="F74" s="29" t="str">
        <f>IF(B74&gt;0,AVERAGEIF('Katalog Proizvoda'!I$7:I$89,'Kategorije Proizvoda'!B74,'Katalog Proizvoda'!W$7:W$89),"")</f>
        <v/>
      </c>
      <c r="G74" s="22" t="str">
        <f>IF(B74&gt;0,AVERAGEIF('Katalog Proizvoda'!I$7:I$89,'Kategorije Proizvoda'!B74,'Katalog Proizvoda'!X$7:X$89),"")</f>
        <v/>
      </c>
    </row>
    <row r="75" spans="2:7" s="22" customFormat="1" x14ac:dyDescent="0.25">
      <c r="B75" s="50"/>
      <c r="C75" s="26" t="str">
        <f>IF(B75&gt;0,COUNTIF('Katalog Proizvoda'!I:I,'Kategorije Proizvoda'!B75),"")</f>
        <v/>
      </c>
      <c r="D75" s="27" t="str">
        <f t="shared" ref="D75:D100" si="1">IF(B75&gt;0,C75/(SUM(C$10:C$200)),"")</f>
        <v/>
      </c>
      <c r="E75" s="28" t="str">
        <f>IF(B75&gt;0,AVERAGEIF('Katalog Proizvoda'!I$7:I$89,'Kategorije Proizvoda'!B75,'Katalog Proizvoda'!T$7:T$89),"")</f>
        <v/>
      </c>
      <c r="F75" s="29" t="str">
        <f>IF(B75&gt;0,AVERAGEIF('Katalog Proizvoda'!I$7:I$89,'Kategorije Proizvoda'!B75,'Katalog Proizvoda'!W$7:W$89),"")</f>
        <v/>
      </c>
      <c r="G75" s="22" t="str">
        <f>IF(B75&gt;0,AVERAGEIF('Katalog Proizvoda'!I$7:I$89,'Kategorije Proizvoda'!B75,'Katalog Proizvoda'!X$7:X$89),"")</f>
        <v/>
      </c>
    </row>
    <row r="76" spans="2:7" s="22" customFormat="1" x14ac:dyDescent="0.25">
      <c r="B76" s="50"/>
      <c r="C76" s="26" t="str">
        <f>IF(B76&gt;0,COUNTIF('Katalog Proizvoda'!I:I,'Kategorije Proizvoda'!B76),"")</f>
        <v/>
      </c>
      <c r="D76" s="27" t="str">
        <f t="shared" si="1"/>
        <v/>
      </c>
      <c r="E76" s="28" t="str">
        <f>IF(B76&gt;0,AVERAGEIF('Katalog Proizvoda'!I$7:I$89,'Kategorije Proizvoda'!B76,'Katalog Proizvoda'!T$7:T$89),"")</f>
        <v/>
      </c>
      <c r="F76" s="29" t="str">
        <f>IF(B76&gt;0,AVERAGEIF('Katalog Proizvoda'!I$7:I$89,'Kategorije Proizvoda'!B76,'Katalog Proizvoda'!W$7:W$89),"")</f>
        <v/>
      </c>
      <c r="G76" s="22" t="str">
        <f>IF(B76&gt;0,AVERAGEIF('Katalog Proizvoda'!I$7:I$89,'Kategorije Proizvoda'!B76,'Katalog Proizvoda'!X$7:X$89),"")</f>
        <v/>
      </c>
    </row>
    <row r="77" spans="2:7" s="22" customFormat="1" x14ac:dyDescent="0.25">
      <c r="B77" s="50"/>
      <c r="C77" s="26" t="str">
        <f>IF(B77&gt;0,COUNTIF('Katalog Proizvoda'!I:I,'Kategorije Proizvoda'!B77),"")</f>
        <v/>
      </c>
      <c r="D77" s="27" t="str">
        <f t="shared" si="1"/>
        <v/>
      </c>
      <c r="E77" s="28" t="str">
        <f>IF(B77&gt;0,AVERAGEIF('Katalog Proizvoda'!I$7:I$89,'Kategorije Proizvoda'!B77,'Katalog Proizvoda'!T$7:T$89),"")</f>
        <v/>
      </c>
      <c r="F77" s="29" t="str">
        <f>IF(B77&gt;0,AVERAGEIF('Katalog Proizvoda'!I$7:I$89,'Kategorije Proizvoda'!B77,'Katalog Proizvoda'!W$7:W$89),"")</f>
        <v/>
      </c>
      <c r="G77" s="22" t="str">
        <f>IF(B77&gt;0,AVERAGEIF('Katalog Proizvoda'!I$7:I$89,'Kategorije Proizvoda'!B77,'Katalog Proizvoda'!X$7:X$89),"")</f>
        <v/>
      </c>
    </row>
    <row r="78" spans="2:7" s="22" customFormat="1" x14ac:dyDescent="0.25">
      <c r="B78" s="50"/>
      <c r="C78" s="26" t="str">
        <f>IF(B78&gt;0,COUNTIF('Katalog Proizvoda'!I:I,'Kategorije Proizvoda'!B78),"")</f>
        <v/>
      </c>
      <c r="D78" s="27" t="str">
        <f t="shared" si="1"/>
        <v/>
      </c>
      <c r="E78" s="28" t="str">
        <f>IF(B78&gt;0,AVERAGEIF('Katalog Proizvoda'!I$7:I$89,'Kategorije Proizvoda'!B78,'Katalog Proizvoda'!T$7:T$89),"")</f>
        <v/>
      </c>
      <c r="F78" s="29" t="str">
        <f>IF(B78&gt;0,AVERAGEIF('Katalog Proizvoda'!I$7:I$89,'Kategorije Proizvoda'!B78,'Katalog Proizvoda'!W$7:W$89),"")</f>
        <v/>
      </c>
      <c r="G78" s="22" t="str">
        <f>IF(B78&gt;0,AVERAGEIF('Katalog Proizvoda'!I$7:I$89,'Kategorije Proizvoda'!B78,'Katalog Proizvoda'!X$7:X$89),"")</f>
        <v/>
      </c>
    </row>
    <row r="79" spans="2:7" s="22" customFormat="1" x14ac:dyDescent="0.25">
      <c r="B79" s="50"/>
      <c r="C79" s="26" t="str">
        <f>IF(B79&gt;0,COUNTIF('Katalog Proizvoda'!I:I,'Kategorije Proizvoda'!B79),"")</f>
        <v/>
      </c>
      <c r="D79" s="27" t="str">
        <f t="shared" si="1"/>
        <v/>
      </c>
      <c r="E79" s="28" t="str">
        <f>IF(B79&gt;0,AVERAGEIF('Katalog Proizvoda'!I$7:I$89,'Kategorije Proizvoda'!B79,'Katalog Proizvoda'!T$7:T$89),"")</f>
        <v/>
      </c>
      <c r="F79" s="29" t="str">
        <f>IF(B79&gt;0,AVERAGEIF('Katalog Proizvoda'!I$7:I$89,'Kategorije Proizvoda'!B79,'Katalog Proizvoda'!W$7:W$89),"")</f>
        <v/>
      </c>
      <c r="G79" s="22" t="str">
        <f>IF(B79&gt;0,AVERAGEIF('Katalog Proizvoda'!I$7:I$89,'Kategorije Proizvoda'!B79,'Katalog Proizvoda'!X$7:X$89),"")</f>
        <v/>
      </c>
    </row>
    <row r="80" spans="2:7" s="22" customFormat="1" x14ac:dyDescent="0.25">
      <c r="B80" s="50"/>
      <c r="C80" s="26" t="str">
        <f>IF(B80&gt;0,COUNTIF('Katalog Proizvoda'!I:I,'Kategorije Proizvoda'!B80),"")</f>
        <v/>
      </c>
      <c r="D80" s="27" t="str">
        <f t="shared" si="1"/>
        <v/>
      </c>
      <c r="E80" s="28" t="str">
        <f>IF(B80&gt;0,AVERAGEIF('Katalog Proizvoda'!I$7:I$89,'Kategorije Proizvoda'!B80,'Katalog Proizvoda'!T$7:T$89),"")</f>
        <v/>
      </c>
      <c r="F80" s="29" t="str">
        <f>IF(B80&gt;0,AVERAGEIF('Katalog Proizvoda'!I$7:I$89,'Kategorije Proizvoda'!B80,'Katalog Proizvoda'!W$7:W$89),"")</f>
        <v/>
      </c>
      <c r="G80" s="22" t="str">
        <f>IF(B80&gt;0,AVERAGEIF('Katalog Proizvoda'!I$7:I$89,'Kategorije Proizvoda'!B80,'Katalog Proizvoda'!X$7:X$89),"")</f>
        <v/>
      </c>
    </row>
    <row r="81" spans="2:7" s="22" customFormat="1" x14ac:dyDescent="0.25">
      <c r="B81" s="50"/>
      <c r="C81" s="26" t="str">
        <f>IF(B81&gt;0,COUNTIF('Katalog Proizvoda'!I:I,'Kategorije Proizvoda'!B81),"")</f>
        <v/>
      </c>
      <c r="D81" s="27" t="str">
        <f t="shared" si="1"/>
        <v/>
      </c>
      <c r="E81" s="28" t="str">
        <f>IF(B81&gt;0,AVERAGEIF('Katalog Proizvoda'!I$7:I$89,'Kategorije Proizvoda'!B81,'Katalog Proizvoda'!T$7:T$89),"")</f>
        <v/>
      </c>
      <c r="F81" s="29" t="str">
        <f>IF(B81&gt;0,AVERAGEIF('Katalog Proizvoda'!I$7:I$89,'Kategorije Proizvoda'!B81,'Katalog Proizvoda'!W$7:W$89),"")</f>
        <v/>
      </c>
      <c r="G81" s="22" t="str">
        <f>IF(B81&gt;0,AVERAGEIF('Katalog Proizvoda'!I$7:I$89,'Kategorije Proizvoda'!B81,'Katalog Proizvoda'!X$7:X$89),"")</f>
        <v/>
      </c>
    </row>
    <row r="82" spans="2:7" s="22" customFormat="1" x14ac:dyDescent="0.25">
      <c r="B82" s="50"/>
      <c r="C82" s="26" t="str">
        <f>IF(B82&gt;0,COUNTIF('Katalog Proizvoda'!I:I,'Kategorije Proizvoda'!B82),"")</f>
        <v/>
      </c>
      <c r="D82" s="27" t="str">
        <f t="shared" si="1"/>
        <v/>
      </c>
      <c r="E82" s="28" t="str">
        <f>IF(B82&gt;0,AVERAGEIF('Katalog Proizvoda'!I$7:I$89,'Kategorije Proizvoda'!B82,'Katalog Proizvoda'!T$7:T$89),"")</f>
        <v/>
      </c>
      <c r="F82" s="29" t="str">
        <f>IF(B82&gt;0,AVERAGEIF('Katalog Proizvoda'!I$7:I$89,'Kategorije Proizvoda'!B82,'Katalog Proizvoda'!W$7:W$89),"")</f>
        <v/>
      </c>
      <c r="G82" s="22" t="str">
        <f>IF(B82&gt;0,AVERAGEIF('Katalog Proizvoda'!I$7:I$89,'Kategorije Proizvoda'!B82,'Katalog Proizvoda'!X$7:X$89),"")</f>
        <v/>
      </c>
    </row>
    <row r="83" spans="2:7" s="22" customFormat="1" x14ac:dyDescent="0.25">
      <c r="B83" s="50"/>
      <c r="C83" s="26" t="str">
        <f>IF(B83&gt;0,COUNTIF('Katalog Proizvoda'!I:I,'Kategorije Proizvoda'!B83),"")</f>
        <v/>
      </c>
      <c r="D83" s="27" t="str">
        <f t="shared" si="1"/>
        <v/>
      </c>
      <c r="E83" s="28" t="str">
        <f>IF(B83&gt;0,AVERAGEIF('Katalog Proizvoda'!I$7:I$89,'Kategorije Proizvoda'!B83,'Katalog Proizvoda'!T$7:T$89),"")</f>
        <v/>
      </c>
      <c r="F83" s="29" t="str">
        <f>IF(B83&gt;0,AVERAGEIF('Katalog Proizvoda'!I$7:I$89,'Kategorije Proizvoda'!B83,'Katalog Proizvoda'!W$7:W$89),"")</f>
        <v/>
      </c>
      <c r="G83" s="22" t="str">
        <f>IF(B83&gt;0,AVERAGEIF('Katalog Proizvoda'!I$7:I$89,'Kategorije Proizvoda'!B83,'Katalog Proizvoda'!X$7:X$89),"")</f>
        <v/>
      </c>
    </row>
    <row r="84" spans="2:7" s="22" customFormat="1" x14ac:dyDescent="0.25">
      <c r="B84" s="50"/>
      <c r="C84" s="26" t="str">
        <f>IF(B84&gt;0,COUNTIF('Katalog Proizvoda'!I:I,'Kategorije Proizvoda'!B84),"")</f>
        <v/>
      </c>
      <c r="D84" s="27" t="str">
        <f t="shared" si="1"/>
        <v/>
      </c>
      <c r="E84" s="28" t="str">
        <f>IF(B84&gt;0,AVERAGEIF('Katalog Proizvoda'!I$7:I$89,'Kategorije Proizvoda'!B84,'Katalog Proizvoda'!T$7:T$89),"")</f>
        <v/>
      </c>
      <c r="F84" s="29" t="str">
        <f>IF(B84&gt;0,AVERAGEIF('Katalog Proizvoda'!I$7:I$89,'Kategorije Proizvoda'!B84,'Katalog Proizvoda'!W$7:W$89),"")</f>
        <v/>
      </c>
      <c r="G84" s="22" t="str">
        <f>IF(B84&gt;0,AVERAGEIF('Katalog Proizvoda'!I$7:I$89,'Kategorije Proizvoda'!B84,'Katalog Proizvoda'!X$7:X$89),"")</f>
        <v/>
      </c>
    </row>
    <row r="85" spans="2:7" s="22" customFormat="1" x14ac:dyDescent="0.25">
      <c r="B85" s="50"/>
      <c r="C85" s="26" t="str">
        <f>IF(B85&gt;0,COUNTIF('Katalog Proizvoda'!I:I,'Kategorije Proizvoda'!B85),"")</f>
        <v/>
      </c>
      <c r="D85" s="27" t="str">
        <f t="shared" si="1"/>
        <v/>
      </c>
      <c r="E85" s="28" t="str">
        <f>IF(B85&gt;0,AVERAGEIF('Katalog Proizvoda'!I$7:I$89,'Kategorije Proizvoda'!B85,'Katalog Proizvoda'!T$7:T$89),"")</f>
        <v/>
      </c>
      <c r="F85" s="29" t="str">
        <f>IF(B85&gt;0,AVERAGEIF('Katalog Proizvoda'!I$7:I$89,'Kategorije Proizvoda'!B85,'Katalog Proizvoda'!W$7:W$89),"")</f>
        <v/>
      </c>
      <c r="G85" s="22" t="str">
        <f>IF(B85&gt;0,AVERAGEIF('Katalog Proizvoda'!I$7:I$89,'Kategorije Proizvoda'!B85,'Katalog Proizvoda'!X$7:X$89),"")</f>
        <v/>
      </c>
    </row>
    <row r="86" spans="2:7" s="22" customFormat="1" x14ac:dyDescent="0.25">
      <c r="B86" s="50"/>
      <c r="C86" s="26" t="str">
        <f>IF(B86&gt;0,COUNTIF('Katalog Proizvoda'!I:I,'Kategorije Proizvoda'!B86),"")</f>
        <v/>
      </c>
      <c r="D86" s="27" t="str">
        <f t="shared" si="1"/>
        <v/>
      </c>
      <c r="E86" s="28" t="str">
        <f>IF(B86&gt;0,AVERAGEIF('Katalog Proizvoda'!I$7:I$89,'Kategorije Proizvoda'!B86,'Katalog Proizvoda'!T$7:T$89),"")</f>
        <v/>
      </c>
      <c r="F86" s="29" t="str">
        <f>IF(B86&gt;0,AVERAGEIF('Katalog Proizvoda'!I$7:I$89,'Kategorije Proizvoda'!B86,'Katalog Proizvoda'!W$7:W$89),"")</f>
        <v/>
      </c>
      <c r="G86" s="22" t="str">
        <f>IF(B86&gt;0,AVERAGEIF('Katalog Proizvoda'!I$7:I$89,'Kategorije Proizvoda'!B86,'Katalog Proizvoda'!X$7:X$89),"")</f>
        <v/>
      </c>
    </row>
    <row r="87" spans="2:7" s="22" customFormat="1" x14ac:dyDescent="0.25">
      <c r="B87" s="50"/>
      <c r="C87" s="26" t="str">
        <f>IF(B87&gt;0,COUNTIF('Katalog Proizvoda'!I:I,'Kategorije Proizvoda'!B87),"")</f>
        <v/>
      </c>
      <c r="D87" s="27" t="str">
        <f t="shared" si="1"/>
        <v/>
      </c>
      <c r="E87" s="28" t="str">
        <f>IF(B87&gt;0,AVERAGEIF('Katalog Proizvoda'!I$7:I$89,'Kategorije Proizvoda'!B87,'Katalog Proizvoda'!T$7:T$89),"")</f>
        <v/>
      </c>
      <c r="F87" s="29" t="str">
        <f>IF(B87&gt;0,AVERAGEIF('Katalog Proizvoda'!I$7:I$89,'Kategorije Proizvoda'!B87,'Katalog Proizvoda'!W$7:W$89),"")</f>
        <v/>
      </c>
      <c r="G87" s="22" t="str">
        <f>IF(B87&gt;0,AVERAGEIF('Katalog Proizvoda'!I$7:I$89,'Kategorije Proizvoda'!B87,'Katalog Proizvoda'!X$7:X$89),"")</f>
        <v/>
      </c>
    </row>
    <row r="88" spans="2:7" s="22" customFormat="1" x14ac:dyDescent="0.25">
      <c r="B88" s="50"/>
      <c r="C88" s="26" t="str">
        <f>IF(B88&gt;0,COUNTIF('Katalog Proizvoda'!I:I,'Kategorije Proizvoda'!B88),"")</f>
        <v/>
      </c>
      <c r="D88" s="27" t="str">
        <f t="shared" si="1"/>
        <v/>
      </c>
      <c r="E88" s="28" t="str">
        <f>IF(B88&gt;0,AVERAGEIF('Katalog Proizvoda'!I$7:I$89,'Kategorije Proizvoda'!B88,'Katalog Proizvoda'!T$7:T$89),"")</f>
        <v/>
      </c>
      <c r="F88" s="29" t="str">
        <f>IF(B88&gt;0,AVERAGEIF('Katalog Proizvoda'!I$7:I$89,'Kategorije Proizvoda'!B88,'Katalog Proizvoda'!W$7:W$89),"")</f>
        <v/>
      </c>
      <c r="G88" s="22" t="str">
        <f>IF(B88&gt;0,AVERAGEIF('Katalog Proizvoda'!I$7:I$89,'Kategorije Proizvoda'!B88,'Katalog Proizvoda'!X$7:X$89),"")</f>
        <v/>
      </c>
    </row>
    <row r="89" spans="2:7" s="22" customFormat="1" x14ac:dyDescent="0.25">
      <c r="B89" s="50"/>
      <c r="C89" s="26" t="str">
        <f>IF(B89&gt;0,COUNTIF('Katalog Proizvoda'!I:I,'Kategorije Proizvoda'!B89),"")</f>
        <v/>
      </c>
      <c r="D89" s="27" t="str">
        <f t="shared" si="1"/>
        <v/>
      </c>
      <c r="E89" s="28" t="str">
        <f>IF(B89&gt;0,AVERAGEIF('Katalog Proizvoda'!I$7:I$89,'Kategorije Proizvoda'!B89,'Katalog Proizvoda'!T$7:T$89),"")</f>
        <v/>
      </c>
      <c r="F89" s="29" t="str">
        <f>IF(B89&gt;0,AVERAGEIF('Katalog Proizvoda'!I$7:I$89,'Kategorije Proizvoda'!B89,'Katalog Proizvoda'!W$7:W$89),"")</f>
        <v/>
      </c>
      <c r="G89" s="22" t="str">
        <f>IF(B89&gt;0,AVERAGEIF('Katalog Proizvoda'!I$7:I$89,'Kategorije Proizvoda'!B89,'Katalog Proizvoda'!X$7:X$89),"")</f>
        <v/>
      </c>
    </row>
    <row r="90" spans="2:7" s="22" customFormat="1" x14ac:dyDescent="0.25">
      <c r="B90" s="50"/>
      <c r="C90" s="26" t="str">
        <f>IF(B90&gt;0,COUNTIF('Katalog Proizvoda'!I:I,'Kategorije Proizvoda'!B90),"")</f>
        <v/>
      </c>
      <c r="D90" s="27" t="str">
        <f t="shared" si="1"/>
        <v/>
      </c>
      <c r="E90" s="28" t="str">
        <f>IF(B90&gt;0,AVERAGEIF('Katalog Proizvoda'!I$7:I$89,'Kategorije Proizvoda'!B90,'Katalog Proizvoda'!T$7:T$89),"")</f>
        <v/>
      </c>
      <c r="F90" s="29" t="str">
        <f>IF(B90&gt;0,AVERAGEIF('Katalog Proizvoda'!I$7:I$89,'Kategorije Proizvoda'!B90,'Katalog Proizvoda'!W$7:W$89),"")</f>
        <v/>
      </c>
      <c r="G90" s="22" t="str">
        <f>IF(B90&gt;0,AVERAGEIF('Katalog Proizvoda'!I$7:I$89,'Kategorije Proizvoda'!B90,'Katalog Proizvoda'!X$7:X$89),"")</f>
        <v/>
      </c>
    </row>
    <row r="91" spans="2:7" s="22" customFormat="1" x14ac:dyDescent="0.25">
      <c r="B91" s="50"/>
      <c r="C91" s="26" t="str">
        <f>IF(B91&gt;0,COUNTIF('Katalog Proizvoda'!I:I,'Kategorije Proizvoda'!B91),"")</f>
        <v/>
      </c>
      <c r="D91" s="27" t="str">
        <f t="shared" si="1"/>
        <v/>
      </c>
      <c r="E91" s="28" t="str">
        <f>IF(B91&gt;0,AVERAGEIF('Katalog Proizvoda'!I$7:I$89,'Kategorije Proizvoda'!B91,'Katalog Proizvoda'!T$7:T$89),"")</f>
        <v/>
      </c>
      <c r="F91" s="29" t="str">
        <f>IF(B91&gt;0,AVERAGEIF('Katalog Proizvoda'!I$7:I$89,'Kategorije Proizvoda'!B91,'Katalog Proizvoda'!W$7:W$89),"")</f>
        <v/>
      </c>
      <c r="G91" s="22" t="str">
        <f>IF(B91&gt;0,AVERAGEIF('Katalog Proizvoda'!I$7:I$89,'Kategorije Proizvoda'!B91,'Katalog Proizvoda'!X$7:X$89),"")</f>
        <v/>
      </c>
    </row>
    <row r="92" spans="2:7" s="22" customFormat="1" x14ac:dyDescent="0.25">
      <c r="B92" s="50"/>
      <c r="C92" s="26" t="str">
        <f>IF(B92&gt;0,COUNTIF('Katalog Proizvoda'!I:I,'Kategorije Proizvoda'!B92),"")</f>
        <v/>
      </c>
      <c r="D92" s="27" t="str">
        <f t="shared" si="1"/>
        <v/>
      </c>
      <c r="E92" s="28" t="str">
        <f>IF(B92&gt;0,AVERAGEIF('Katalog Proizvoda'!I$7:I$89,'Kategorije Proizvoda'!B92,'Katalog Proizvoda'!T$7:T$89),"")</f>
        <v/>
      </c>
      <c r="F92" s="29" t="str">
        <f>IF(B92&gt;0,AVERAGEIF('Katalog Proizvoda'!I$7:I$89,'Kategorije Proizvoda'!B92,'Katalog Proizvoda'!W$7:W$89),"")</f>
        <v/>
      </c>
      <c r="G92" s="22" t="str">
        <f>IF(B92&gt;0,AVERAGEIF('Katalog Proizvoda'!I$7:I$89,'Kategorije Proizvoda'!B92,'Katalog Proizvoda'!X$7:X$89),"")</f>
        <v/>
      </c>
    </row>
    <row r="93" spans="2:7" s="22" customFormat="1" x14ac:dyDescent="0.25">
      <c r="B93" s="50"/>
      <c r="C93" s="26" t="str">
        <f>IF(B93&gt;0,COUNTIF('Katalog Proizvoda'!I:I,'Kategorije Proizvoda'!B93),"")</f>
        <v/>
      </c>
      <c r="D93" s="27" t="str">
        <f t="shared" si="1"/>
        <v/>
      </c>
      <c r="E93" s="28" t="str">
        <f>IF(B93&gt;0,AVERAGEIF('Katalog Proizvoda'!I$7:I$89,'Kategorije Proizvoda'!B93,'Katalog Proizvoda'!T$7:T$89),"")</f>
        <v/>
      </c>
      <c r="F93" s="29" t="str">
        <f>IF(B93&gt;0,AVERAGEIF('Katalog Proizvoda'!I$7:I$89,'Kategorije Proizvoda'!B93,'Katalog Proizvoda'!W$7:W$89),"")</f>
        <v/>
      </c>
      <c r="G93" s="22" t="str">
        <f>IF(B93&gt;0,AVERAGEIF('Katalog Proizvoda'!I$7:I$89,'Kategorije Proizvoda'!B93,'Katalog Proizvoda'!X$7:X$89),"")</f>
        <v/>
      </c>
    </row>
    <row r="94" spans="2:7" s="22" customFormat="1" x14ac:dyDescent="0.25">
      <c r="B94" s="50"/>
      <c r="C94" s="26" t="str">
        <f>IF(B94&gt;0,COUNTIF('Katalog Proizvoda'!I:I,'Kategorije Proizvoda'!B94),"")</f>
        <v/>
      </c>
      <c r="D94" s="27" t="str">
        <f t="shared" si="1"/>
        <v/>
      </c>
      <c r="E94" s="28" t="str">
        <f>IF(B94&gt;0,AVERAGEIF('Katalog Proizvoda'!I$7:I$89,'Kategorije Proizvoda'!B94,'Katalog Proizvoda'!T$7:T$89),"")</f>
        <v/>
      </c>
      <c r="F94" s="29" t="str">
        <f>IF(B94&gt;0,AVERAGEIF('Katalog Proizvoda'!I$7:I$89,'Kategorije Proizvoda'!B94,'Katalog Proizvoda'!W$7:W$89),"")</f>
        <v/>
      </c>
      <c r="G94" s="22" t="str">
        <f>IF(B94&gt;0,AVERAGEIF('Katalog Proizvoda'!I$7:I$89,'Kategorije Proizvoda'!B94,'Katalog Proizvoda'!X$7:X$89),"")</f>
        <v/>
      </c>
    </row>
    <row r="95" spans="2:7" s="22" customFormat="1" x14ac:dyDescent="0.25">
      <c r="B95" s="50"/>
      <c r="C95" s="26" t="str">
        <f>IF(B95&gt;0,COUNTIF('Katalog Proizvoda'!I:I,'Kategorije Proizvoda'!B95),"")</f>
        <v/>
      </c>
      <c r="D95" s="27" t="str">
        <f t="shared" si="1"/>
        <v/>
      </c>
      <c r="E95" s="28" t="str">
        <f>IF(B95&gt;0,AVERAGEIF('Katalog Proizvoda'!I$7:I$89,'Kategorije Proizvoda'!B95,'Katalog Proizvoda'!T$7:T$89),"")</f>
        <v/>
      </c>
      <c r="F95" s="29" t="str">
        <f>IF(B95&gt;0,AVERAGEIF('Katalog Proizvoda'!I$7:I$89,'Kategorije Proizvoda'!B95,'Katalog Proizvoda'!W$7:W$89),"")</f>
        <v/>
      </c>
      <c r="G95" s="22" t="str">
        <f>IF(B95&gt;0,AVERAGEIF('Katalog Proizvoda'!I$7:I$89,'Kategorije Proizvoda'!B95,'Katalog Proizvoda'!X$7:X$89),"")</f>
        <v/>
      </c>
    </row>
    <row r="96" spans="2:7" s="22" customFormat="1" x14ac:dyDescent="0.25">
      <c r="B96" s="50"/>
      <c r="C96" s="26" t="str">
        <f>IF(B96&gt;0,COUNTIF('Katalog Proizvoda'!I:I,'Kategorije Proizvoda'!B96),"")</f>
        <v/>
      </c>
      <c r="D96" s="27" t="str">
        <f t="shared" si="1"/>
        <v/>
      </c>
      <c r="E96" s="28" t="str">
        <f>IF(B96&gt;0,AVERAGEIF('Katalog Proizvoda'!I$7:I$89,'Kategorije Proizvoda'!B96,'Katalog Proizvoda'!T$7:T$89),"")</f>
        <v/>
      </c>
      <c r="F96" s="29" t="str">
        <f>IF(B96&gt;0,AVERAGEIF('Katalog Proizvoda'!I$7:I$89,'Kategorije Proizvoda'!B96,'Katalog Proizvoda'!W$7:W$89),"")</f>
        <v/>
      </c>
      <c r="G96" s="22" t="str">
        <f>IF(B96&gt;0,AVERAGEIF('Katalog Proizvoda'!I$7:I$89,'Kategorije Proizvoda'!B96,'Katalog Proizvoda'!X$7:X$89),"")</f>
        <v/>
      </c>
    </row>
    <row r="97" spans="2:7" s="22" customFormat="1" x14ac:dyDescent="0.25">
      <c r="B97" s="50"/>
      <c r="C97" s="26" t="str">
        <f>IF(B97&gt;0,COUNTIF('Katalog Proizvoda'!I:I,'Kategorije Proizvoda'!B97),"")</f>
        <v/>
      </c>
      <c r="D97" s="27" t="str">
        <f t="shared" si="1"/>
        <v/>
      </c>
      <c r="E97" s="28" t="str">
        <f>IF(B97&gt;0,AVERAGEIF('Katalog Proizvoda'!I$7:I$89,'Kategorije Proizvoda'!B97,'Katalog Proizvoda'!T$7:T$89),"")</f>
        <v/>
      </c>
      <c r="F97" s="29" t="str">
        <f>IF(B97&gt;0,AVERAGEIF('Katalog Proizvoda'!I$7:I$89,'Kategorije Proizvoda'!B97,'Katalog Proizvoda'!W$7:W$89),"")</f>
        <v/>
      </c>
      <c r="G97" s="22" t="str">
        <f>IF(B97&gt;0,AVERAGEIF('Katalog Proizvoda'!I$7:I$89,'Kategorije Proizvoda'!B97,'Katalog Proizvoda'!X$7:X$89),"")</f>
        <v/>
      </c>
    </row>
    <row r="98" spans="2:7" s="22" customFormat="1" x14ac:dyDescent="0.25">
      <c r="B98" s="50"/>
      <c r="C98" s="26" t="str">
        <f>IF(B98&gt;0,COUNTIF('Katalog Proizvoda'!I:I,'Kategorije Proizvoda'!B98),"")</f>
        <v/>
      </c>
      <c r="D98" s="27" t="str">
        <f t="shared" si="1"/>
        <v/>
      </c>
      <c r="E98" s="28" t="str">
        <f>IF(B98&gt;0,AVERAGEIF('Katalog Proizvoda'!I$7:I$89,'Kategorije Proizvoda'!B98,'Katalog Proizvoda'!T$7:T$89),"")</f>
        <v/>
      </c>
      <c r="F98" s="29" t="str">
        <f>IF(B98&gt;0,AVERAGEIF('Katalog Proizvoda'!I$7:I$89,'Kategorije Proizvoda'!B98,'Katalog Proizvoda'!W$7:W$89),"")</f>
        <v/>
      </c>
      <c r="G98" s="22" t="str">
        <f>IF(B98&gt;0,AVERAGEIF('Katalog Proizvoda'!I$7:I$89,'Kategorije Proizvoda'!B98,'Katalog Proizvoda'!X$7:X$89),"")</f>
        <v/>
      </c>
    </row>
    <row r="99" spans="2:7" s="22" customFormat="1" x14ac:dyDescent="0.25">
      <c r="B99" s="50"/>
      <c r="C99" s="26" t="str">
        <f>IF(B99&gt;0,COUNTIF('Katalog Proizvoda'!I:I,'Kategorije Proizvoda'!B99),"")</f>
        <v/>
      </c>
      <c r="D99" s="27" t="str">
        <f t="shared" si="1"/>
        <v/>
      </c>
      <c r="E99" s="28" t="str">
        <f>IF(B99&gt;0,AVERAGEIF('Katalog Proizvoda'!I$7:I$89,'Kategorije Proizvoda'!B99,'Katalog Proizvoda'!T$7:T$89),"")</f>
        <v/>
      </c>
      <c r="F99" s="29" t="str">
        <f>IF(B99&gt;0,AVERAGEIF('Katalog Proizvoda'!I$7:I$89,'Kategorije Proizvoda'!B99,'Katalog Proizvoda'!W$7:W$89),"")</f>
        <v/>
      </c>
      <c r="G99" s="22" t="str">
        <f>IF(B99&gt;0,AVERAGEIF('Katalog Proizvoda'!I$7:I$89,'Kategorije Proizvoda'!B99,'Katalog Proizvoda'!X$7:X$89),"")</f>
        <v/>
      </c>
    </row>
    <row r="100" spans="2:7" s="22" customFormat="1" x14ac:dyDescent="0.25">
      <c r="B100" s="50"/>
      <c r="C100" s="26" t="str">
        <f>IF(B100&gt;0,COUNTIF('Katalog Proizvoda'!I:I,'Kategorije Proizvoda'!B100),"")</f>
        <v/>
      </c>
      <c r="D100" s="27" t="str">
        <f t="shared" si="1"/>
        <v/>
      </c>
      <c r="E100" s="28" t="str">
        <f>IF(B100&gt;0,AVERAGEIF('Katalog Proizvoda'!I$7:I$89,'Kategorije Proizvoda'!B100,'Katalog Proizvoda'!T$7:T$89),"")</f>
        <v/>
      </c>
      <c r="F100" s="29" t="str">
        <f>IF(B100&gt;0,AVERAGEIF('Katalog Proizvoda'!I$7:I$89,'Kategorije Proizvoda'!B100,'Katalog Proizvoda'!W$7:W$89),"")</f>
        <v/>
      </c>
      <c r="G100" s="22" t="str">
        <f>IF(B100&gt;0,AVERAGEIF('Katalog Proizvoda'!I$7:I$89,'Kategorije Proizvoda'!B100,'Katalog Proizvoda'!X$7:X$89),"")</f>
        <v/>
      </c>
    </row>
    <row r="101" spans="2:7" s="22" customFormat="1" x14ac:dyDescent="0.25">
      <c r="B101" s="26"/>
    </row>
    <row r="102" spans="2:7" s="22" customFormat="1" x14ac:dyDescent="0.25">
      <c r="B102" s="26"/>
    </row>
    <row r="103" spans="2:7" s="22" customFormat="1" x14ac:dyDescent="0.25">
      <c r="B103" s="26"/>
    </row>
    <row r="104" spans="2:7" s="22" customFormat="1" x14ac:dyDescent="0.25">
      <c r="B104" s="26"/>
    </row>
    <row r="105" spans="2:7" s="22" customFormat="1" x14ac:dyDescent="0.25">
      <c r="B105" s="26"/>
    </row>
    <row r="106" spans="2:7" s="22" customFormat="1" x14ac:dyDescent="0.25">
      <c r="B106" s="26"/>
    </row>
    <row r="107" spans="2:7" s="22" customFormat="1" x14ac:dyDescent="0.25">
      <c r="B107" s="26"/>
    </row>
    <row r="108" spans="2:7" s="22" customFormat="1" x14ac:dyDescent="0.25">
      <c r="B108" s="26"/>
    </row>
    <row r="109" spans="2:7" s="22" customFormat="1" x14ac:dyDescent="0.25">
      <c r="B109" s="26"/>
    </row>
    <row r="110" spans="2:7" s="22" customFormat="1" x14ac:dyDescent="0.25">
      <c r="B110" s="26"/>
    </row>
    <row r="111" spans="2:7" s="22" customFormat="1" x14ac:dyDescent="0.25">
      <c r="B111" s="26"/>
    </row>
    <row r="112" spans="2:7" s="22" customFormat="1" x14ac:dyDescent="0.25">
      <c r="B112" s="26"/>
    </row>
    <row r="113" spans="2:2" s="22" customFormat="1" x14ac:dyDescent="0.25">
      <c r="B113" s="26"/>
    </row>
    <row r="114" spans="2:2" s="22" customFormat="1" x14ac:dyDescent="0.25">
      <c r="B114" s="26"/>
    </row>
    <row r="115" spans="2:2" s="22" customFormat="1" x14ac:dyDescent="0.25">
      <c r="B115" s="26"/>
    </row>
    <row r="116" spans="2:2" s="22" customFormat="1" x14ac:dyDescent="0.25">
      <c r="B116" s="26"/>
    </row>
    <row r="117" spans="2:2" s="22" customFormat="1" x14ac:dyDescent="0.25">
      <c r="B117" s="26"/>
    </row>
    <row r="118" spans="2:2" s="22" customFormat="1" x14ac:dyDescent="0.25">
      <c r="B118" s="26"/>
    </row>
    <row r="119" spans="2:2" s="22" customFormat="1" x14ac:dyDescent="0.25">
      <c r="B119" s="26"/>
    </row>
    <row r="120" spans="2:2" s="22" customFormat="1" x14ac:dyDescent="0.25">
      <c r="B120" s="26"/>
    </row>
    <row r="121" spans="2:2" s="22" customFormat="1" x14ac:dyDescent="0.25">
      <c r="B121" s="26"/>
    </row>
    <row r="122" spans="2:2" s="22" customFormat="1" x14ac:dyDescent="0.25">
      <c r="B122" s="26"/>
    </row>
    <row r="123" spans="2:2" s="22" customFormat="1" x14ac:dyDescent="0.25">
      <c r="B123" s="26"/>
    </row>
    <row r="124" spans="2:2" s="22" customFormat="1" x14ac:dyDescent="0.25">
      <c r="B124" s="26"/>
    </row>
    <row r="125" spans="2:2" s="22" customFormat="1" x14ac:dyDescent="0.25">
      <c r="B125" s="26"/>
    </row>
    <row r="126" spans="2:2" s="22" customFormat="1" x14ac:dyDescent="0.25">
      <c r="B126" s="26"/>
    </row>
    <row r="127" spans="2:2" s="22" customFormat="1" x14ac:dyDescent="0.25">
      <c r="B127" s="26"/>
    </row>
    <row r="128" spans="2:2" s="22" customFormat="1" x14ac:dyDescent="0.25">
      <c r="B128" s="26"/>
    </row>
    <row r="129" spans="2:2" s="22" customFormat="1" x14ac:dyDescent="0.25">
      <c r="B129" s="26"/>
    </row>
    <row r="130" spans="2:2" s="22" customFormat="1" x14ac:dyDescent="0.25">
      <c r="B130" s="26"/>
    </row>
    <row r="131" spans="2:2" s="22" customFormat="1" x14ac:dyDescent="0.25">
      <c r="B131" s="26"/>
    </row>
    <row r="132" spans="2:2" s="22" customFormat="1" x14ac:dyDescent="0.25">
      <c r="B132" s="26"/>
    </row>
    <row r="133" spans="2:2" s="22" customFormat="1" x14ac:dyDescent="0.25">
      <c r="B133" s="26"/>
    </row>
    <row r="134" spans="2:2" s="22" customFormat="1" x14ac:dyDescent="0.25">
      <c r="B134" s="26"/>
    </row>
    <row r="135" spans="2:2" s="22" customFormat="1" x14ac:dyDescent="0.25">
      <c r="B135" s="26"/>
    </row>
    <row r="136" spans="2:2" s="22" customFormat="1" x14ac:dyDescent="0.25">
      <c r="B136" s="26"/>
    </row>
    <row r="137" spans="2:2" s="22" customFormat="1" x14ac:dyDescent="0.25">
      <c r="B137" s="26"/>
    </row>
    <row r="138" spans="2:2" s="22" customFormat="1" x14ac:dyDescent="0.25">
      <c r="B138" s="26"/>
    </row>
    <row r="139" spans="2:2" s="22" customFormat="1" x14ac:dyDescent="0.25">
      <c r="B139" s="26"/>
    </row>
    <row r="140" spans="2:2" s="22" customFormat="1" x14ac:dyDescent="0.25">
      <c r="B140" s="26"/>
    </row>
    <row r="141" spans="2:2" s="22" customFormat="1" x14ac:dyDescent="0.25">
      <c r="B141" s="26"/>
    </row>
    <row r="142" spans="2:2" s="22" customFormat="1" x14ac:dyDescent="0.25">
      <c r="B142" s="26"/>
    </row>
    <row r="143" spans="2:2" s="22" customFormat="1" x14ac:dyDescent="0.25">
      <c r="B143" s="26"/>
    </row>
    <row r="144" spans="2:2" s="22" customFormat="1" x14ac:dyDescent="0.25">
      <c r="B144" s="26"/>
    </row>
    <row r="145" spans="2:2" s="22" customFormat="1" x14ac:dyDescent="0.25">
      <c r="B145" s="26"/>
    </row>
    <row r="146" spans="2:2" s="22" customFormat="1" x14ac:dyDescent="0.25">
      <c r="B146" s="26"/>
    </row>
    <row r="147" spans="2:2" s="22" customFormat="1" x14ac:dyDescent="0.25">
      <c r="B147" s="26"/>
    </row>
    <row r="148" spans="2:2" s="22" customFormat="1" x14ac:dyDescent="0.25">
      <c r="B148" s="26"/>
    </row>
    <row r="149" spans="2:2" s="22" customFormat="1" x14ac:dyDescent="0.25">
      <c r="B149" s="26"/>
    </row>
    <row r="150" spans="2:2" s="22" customFormat="1" x14ac:dyDescent="0.25">
      <c r="B150" s="26"/>
    </row>
    <row r="151" spans="2:2" s="22" customFormat="1" x14ac:dyDescent="0.25">
      <c r="B151" s="26"/>
    </row>
    <row r="152" spans="2:2" s="22" customFormat="1" x14ac:dyDescent="0.25">
      <c r="B152" s="26"/>
    </row>
    <row r="153" spans="2:2" s="22" customFormat="1" x14ac:dyDescent="0.25">
      <c r="B153" s="26"/>
    </row>
    <row r="154" spans="2:2" s="22" customFormat="1" x14ac:dyDescent="0.25">
      <c r="B154" s="26"/>
    </row>
    <row r="155" spans="2:2" s="22" customFormat="1" x14ac:dyDescent="0.25">
      <c r="B155" s="26"/>
    </row>
    <row r="156" spans="2:2" s="22" customFormat="1" x14ac:dyDescent="0.25">
      <c r="B156" s="26"/>
    </row>
    <row r="157" spans="2:2" s="22" customFormat="1" x14ac:dyDescent="0.25">
      <c r="B157" s="26"/>
    </row>
    <row r="158" spans="2:2" s="22" customFormat="1" x14ac:dyDescent="0.25">
      <c r="B158" s="26"/>
    </row>
    <row r="159" spans="2:2" s="22" customFormat="1" x14ac:dyDescent="0.25">
      <c r="B159" s="26"/>
    </row>
    <row r="160" spans="2:2" s="22" customFormat="1" x14ac:dyDescent="0.25">
      <c r="B160" s="26"/>
    </row>
    <row r="161" spans="2:2" s="22" customFormat="1" x14ac:dyDescent="0.25">
      <c r="B161" s="26"/>
    </row>
    <row r="162" spans="2:2" s="22" customFormat="1" x14ac:dyDescent="0.25">
      <c r="B162" s="26"/>
    </row>
    <row r="163" spans="2:2" s="22" customFormat="1" x14ac:dyDescent="0.25">
      <c r="B163" s="26"/>
    </row>
    <row r="164" spans="2:2" s="22" customFormat="1" x14ac:dyDescent="0.25">
      <c r="B164" s="26"/>
    </row>
    <row r="165" spans="2:2" s="22" customFormat="1" x14ac:dyDescent="0.25">
      <c r="B165" s="26"/>
    </row>
    <row r="166" spans="2:2" s="22" customFormat="1" x14ac:dyDescent="0.25">
      <c r="B166" s="26"/>
    </row>
    <row r="167" spans="2:2" s="22" customFormat="1" x14ac:dyDescent="0.25">
      <c r="B167" s="26"/>
    </row>
    <row r="168" spans="2:2" s="22" customFormat="1" x14ac:dyDescent="0.25">
      <c r="B168" s="26"/>
    </row>
    <row r="169" spans="2:2" s="22" customFormat="1" x14ac:dyDescent="0.25">
      <c r="B169" s="26"/>
    </row>
    <row r="170" spans="2:2" s="22" customFormat="1" x14ac:dyDescent="0.25">
      <c r="B170" s="26"/>
    </row>
    <row r="171" spans="2:2" s="22" customFormat="1" x14ac:dyDescent="0.25">
      <c r="B171" s="26"/>
    </row>
    <row r="172" spans="2:2" s="22" customFormat="1" x14ac:dyDescent="0.25">
      <c r="B172" s="26"/>
    </row>
    <row r="173" spans="2:2" s="22" customFormat="1" x14ac:dyDescent="0.25">
      <c r="B173" s="26"/>
    </row>
    <row r="174" spans="2:2" s="22" customFormat="1" x14ac:dyDescent="0.25">
      <c r="B174" s="26"/>
    </row>
    <row r="175" spans="2:2" s="22" customFormat="1" x14ac:dyDescent="0.25">
      <c r="B175" s="26"/>
    </row>
    <row r="176" spans="2:2" s="22" customFormat="1" x14ac:dyDescent="0.25">
      <c r="B176" s="26"/>
    </row>
    <row r="177" spans="2:2" s="22" customFormat="1" x14ac:dyDescent="0.25">
      <c r="B177" s="26"/>
    </row>
    <row r="178" spans="2:2" s="22" customFormat="1" x14ac:dyDescent="0.25">
      <c r="B178" s="26"/>
    </row>
    <row r="179" spans="2:2" s="22" customFormat="1" x14ac:dyDescent="0.25">
      <c r="B179" s="26"/>
    </row>
    <row r="180" spans="2:2" s="22" customFormat="1" x14ac:dyDescent="0.25">
      <c r="B180" s="26"/>
    </row>
    <row r="181" spans="2:2" s="22" customFormat="1" x14ac:dyDescent="0.25">
      <c r="B181" s="26"/>
    </row>
    <row r="182" spans="2:2" s="22" customFormat="1" x14ac:dyDescent="0.25">
      <c r="B182" s="26"/>
    </row>
    <row r="183" spans="2:2" s="22" customFormat="1" x14ac:dyDescent="0.25">
      <c r="B183" s="26"/>
    </row>
    <row r="184" spans="2:2" s="22" customFormat="1" x14ac:dyDescent="0.25">
      <c r="B184" s="26"/>
    </row>
    <row r="185" spans="2:2" s="22" customFormat="1" x14ac:dyDescent="0.25">
      <c r="B185" s="26"/>
    </row>
    <row r="186" spans="2:2" s="22" customFormat="1" x14ac:dyDescent="0.25">
      <c r="B186" s="26"/>
    </row>
    <row r="187" spans="2:2" s="22" customFormat="1" x14ac:dyDescent="0.25">
      <c r="B187" s="26"/>
    </row>
    <row r="188" spans="2:2" s="22" customFormat="1" x14ac:dyDescent="0.25">
      <c r="B188" s="26"/>
    </row>
    <row r="189" spans="2:2" s="22" customFormat="1" x14ac:dyDescent="0.25">
      <c r="B189" s="26"/>
    </row>
    <row r="190" spans="2:2" s="22" customFormat="1" x14ac:dyDescent="0.25">
      <c r="B190" s="26"/>
    </row>
    <row r="191" spans="2:2" s="22" customFormat="1" x14ac:dyDescent="0.25">
      <c r="B191" s="26"/>
    </row>
    <row r="192" spans="2:2" s="22" customFormat="1" x14ac:dyDescent="0.25">
      <c r="B192" s="26"/>
    </row>
    <row r="193" spans="2:2" s="22" customFormat="1" x14ac:dyDescent="0.25">
      <c r="B193" s="26"/>
    </row>
    <row r="194" spans="2:2" s="22" customFormat="1" x14ac:dyDescent="0.25">
      <c r="B194" s="26"/>
    </row>
    <row r="195" spans="2:2" s="22" customFormat="1" x14ac:dyDescent="0.25">
      <c r="B195" s="26"/>
    </row>
    <row r="196" spans="2:2" s="22" customFormat="1" x14ac:dyDescent="0.25">
      <c r="B196" s="26"/>
    </row>
    <row r="197" spans="2:2" s="22" customFormat="1" x14ac:dyDescent="0.25">
      <c r="B197" s="26"/>
    </row>
    <row r="198" spans="2:2" s="22" customFormat="1" x14ac:dyDescent="0.25">
      <c r="B198" s="26"/>
    </row>
    <row r="199" spans="2:2" s="22" customFormat="1" x14ac:dyDescent="0.25">
      <c r="B199" s="26"/>
    </row>
    <row r="200" spans="2:2" s="22" customFormat="1" x14ac:dyDescent="0.25">
      <c r="B200" s="26"/>
    </row>
    <row r="201" spans="2:2" s="22" customFormat="1" x14ac:dyDescent="0.25">
      <c r="B201" s="26"/>
    </row>
    <row r="202" spans="2:2" s="22" customFormat="1" x14ac:dyDescent="0.25">
      <c r="B202" s="26"/>
    </row>
    <row r="203" spans="2:2" s="22" customFormat="1" x14ac:dyDescent="0.25">
      <c r="B203" s="26"/>
    </row>
    <row r="204" spans="2:2" s="22" customFormat="1" x14ac:dyDescent="0.25">
      <c r="B204" s="26"/>
    </row>
    <row r="205" spans="2:2" s="22" customFormat="1" x14ac:dyDescent="0.25"/>
    <row r="206" spans="2:2" s="22" customFormat="1" x14ac:dyDescent="0.25"/>
    <row r="207" spans="2:2" s="22" customFormat="1" x14ac:dyDescent="0.25"/>
    <row r="208" spans="2:2" s="22" customFormat="1" x14ac:dyDescent="0.25"/>
    <row r="209" s="22" customFormat="1" x14ac:dyDescent="0.25"/>
    <row r="210" s="22" customFormat="1" x14ac:dyDescent="0.25"/>
    <row r="211" s="22" customFormat="1" x14ac:dyDescent="0.25"/>
    <row r="212" s="22" customFormat="1" x14ac:dyDescent="0.25"/>
    <row r="213" s="22" customFormat="1" x14ac:dyDescent="0.25"/>
    <row r="214" s="22" customFormat="1" x14ac:dyDescent="0.25"/>
    <row r="215" s="22" customFormat="1" x14ac:dyDescent="0.25"/>
    <row r="216" s="22" customFormat="1" x14ac:dyDescent="0.25"/>
    <row r="217" s="22" customFormat="1" x14ac:dyDescent="0.25"/>
    <row r="218" s="22" customFormat="1" x14ac:dyDescent="0.25"/>
    <row r="219" s="22" customFormat="1" x14ac:dyDescent="0.25"/>
    <row r="220" s="22" customFormat="1" x14ac:dyDescent="0.25"/>
    <row r="221" s="22" customFormat="1" x14ac:dyDescent="0.25"/>
    <row r="222" s="22" customFormat="1" x14ac:dyDescent="0.25"/>
    <row r="223" s="22" customFormat="1" x14ac:dyDescent="0.25"/>
    <row r="224" s="22" customFormat="1" x14ac:dyDescent="0.25"/>
    <row r="225" s="22" customFormat="1" x14ac:dyDescent="0.25"/>
    <row r="226" s="22" customFormat="1" x14ac:dyDescent="0.25"/>
    <row r="227" s="22" customFormat="1" x14ac:dyDescent="0.25"/>
    <row r="228" s="22" customFormat="1" x14ac:dyDescent="0.25"/>
    <row r="229" s="22" customFormat="1" x14ac:dyDescent="0.25"/>
    <row r="230" s="22" customFormat="1" x14ac:dyDescent="0.25"/>
    <row r="231" s="22" customFormat="1" x14ac:dyDescent="0.25"/>
    <row r="232" s="22" customFormat="1" x14ac:dyDescent="0.25"/>
    <row r="233" s="22" customFormat="1" x14ac:dyDescent="0.25"/>
    <row r="234" s="22" customFormat="1" x14ac:dyDescent="0.25"/>
    <row r="235" s="22" customFormat="1" x14ac:dyDescent="0.25"/>
    <row r="236" s="22" customFormat="1" x14ac:dyDescent="0.25"/>
    <row r="237" s="22" customFormat="1" x14ac:dyDescent="0.25"/>
    <row r="238" s="22" customFormat="1" x14ac:dyDescent="0.25"/>
    <row r="239" s="22" customFormat="1" x14ac:dyDescent="0.25"/>
    <row r="240" s="22" customFormat="1" x14ac:dyDescent="0.25"/>
    <row r="241" s="22" customFormat="1" x14ac:dyDescent="0.25"/>
    <row r="242" s="22" customFormat="1" x14ac:dyDescent="0.25"/>
    <row r="243" s="22" customFormat="1" x14ac:dyDescent="0.25"/>
    <row r="244" s="22" customFormat="1" x14ac:dyDescent="0.25"/>
    <row r="245" s="22" customFormat="1" x14ac:dyDescent="0.25"/>
    <row r="246" s="22" customFormat="1" x14ac:dyDescent="0.25"/>
    <row r="247" s="22" customFormat="1" x14ac:dyDescent="0.25"/>
    <row r="248" s="22" customFormat="1" x14ac:dyDescent="0.25"/>
    <row r="249" s="22" customFormat="1" x14ac:dyDescent="0.25"/>
    <row r="250" s="22" customFormat="1" x14ac:dyDescent="0.25"/>
    <row r="251" s="22" customFormat="1" x14ac:dyDescent="0.25"/>
    <row r="252" s="22" customFormat="1" x14ac:dyDescent="0.25"/>
    <row r="253" s="22" customFormat="1" x14ac:dyDescent="0.25"/>
    <row r="254" s="22" customFormat="1" x14ac:dyDescent="0.25"/>
    <row r="255" s="22" customFormat="1" x14ac:dyDescent="0.25"/>
    <row r="256" s="22" customFormat="1" x14ac:dyDescent="0.25"/>
    <row r="257" s="22" customFormat="1" x14ac:dyDescent="0.25"/>
    <row r="258" s="22" customFormat="1" x14ac:dyDescent="0.25"/>
    <row r="259" s="22" customFormat="1" x14ac:dyDescent="0.25"/>
    <row r="260" s="22" customFormat="1" x14ac:dyDescent="0.25"/>
    <row r="261" s="22" customFormat="1" x14ac:dyDescent="0.25"/>
    <row r="262" s="22" customFormat="1" x14ac:dyDescent="0.25"/>
    <row r="263" s="22" customFormat="1" x14ac:dyDescent="0.25"/>
    <row r="264" s="22" customFormat="1" x14ac:dyDescent="0.25"/>
    <row r="265" s="22" customFormat="1" x14ac:dyDescent="0.25"/>
    <row r="266" s="22" customFormat="1" x14ac:dyDescent="0.25"/>
    <row r="267" s="22" customFormat="1" x14ac:dyDescent="0.25"/>
    <row r="268" s="22" customFormat="1" x14ac:dyDescent="0.25"/>
    <row r="269" s="22" customFormat="1" x14ac:dyDescent="0.25"/>
    <row r="270" s="22" customFormat="1" x14ac:dyDescent="0.25"/>
    <row r="271" s="22" customFormat="1" x14ac:dyDescent="0.25"/>
    <row r="272" s="22" customFormat="1" x14ac:dyDescent="0.25"/>
    <row r="273" s="22" customFormat="1" x14ac:dyDescent="0.25"/>
    <row r="274" s="22" customFormat="1" x14ac:dyDescent="0.25"/>
    <row r="275" s="22" customFormat="1" x14ac:dyDescent="0.25"/>
    <row r="276" s="22" customFormat="1" x14ac:dyDescent="0.25"/>
    <row r="277" s="22" customFormat="1" x14ac:dyDescent="0.25"/>
    <row r="278" s="22" customFormat="1" x14ac:dyDescent="0.25"/>
    <row r="279" s="22" customFormat="1" x14ac:dyDescent="0.25"/>
    <row r="280" s="22" customFormat="1" x14ac:dyDescent="0.25"/>
    <row r="281" s="22" customFormat="1" x14ac:dyDescent="0.25"/>
    <row r="282" s="22" customFormat="1" x14ac:dyDescent="0.25"/>
    <row r="283" s="22" customFormat="1" x14ac:dyDescent="0.25"/>
    <row r="284" s="22" customFormat="1" x14ac:dyDescent="0.25"/>
    <row r="285" s="22" customFormat="1" x14ac:dyDescent="0.25"/>
    <row r="286" s="22" customFormat="1" x14ac:dyDescent="0.25"/>
    <row r="287" s="22" customFormat="1" x14ac:dyDescent="0.25"/>
    <row r="288" s="22" customFormat="1" x14ac:dyDescent="0.25"/>
    <row r="289" s="22" customFormat="1" x14ac:dyDescent="0.25"/>
    <row r="290" s="22" customFormat="1" x14ac:dyDescent="0.25"/>
    <row r="291" s="22" customFormat="1" x14ac:dyDescent="0.25"/>
    <row r="292" s="22" customFormat="1" x14ac:dyDescent="0.25"/>
    <row r="293" s="22" customFormat="1" x14ac:dyDescent="0.25"/>
    <row r="294" s="22" customFormat="1" x14ac:dyDescent="0.25"/>
    <row r="295" s="22" customFormat="1" x14ac:dyDescent="0.25"/>
    <row r="296" s="22" customFormat="1" x14ac:dyDescent="0.25"/>
    <row r="297" s="22" customFormat="1" x14ac:dyDescent="0.25"/>
    <row r="298" s="22" customFormat="1" x14ac:dyDescent="0.25"/>
    <row r="299" s="22" customFormat="1" x14ac:dyDescent="0.25"/>
    <row r="300" s="22" customFormat="1" x14ac:dyDescent="0.25"/>
    <row r="301" s="22" customFormat="1" x14ac:dyDescent="0.25"/>
    <row r="302" s="22" customFormat="1" x14ac:dyDescent="0.25"/>
    <row r="303" s="22" customFormat="1" x14ac:dyDescent="0.25"/>
    <row r="304" s="22" customFormat="1" x14ac:dyDescent="0.25"/>
    <row r="305" s="22" customFormat="1" x14ac:dyDescent="0.25"/>
    <row r="306" s="22" customFormat="1" x14ac:dyDescent="0.25"/>
    <row r="307" s="22" customFormat="1" x14ac:dyDescent="0.25"/>
    <row r="308" s="22" customFormat="1" x14ac:dyDescent="0.25"/>
    <row r="309" s="22" customFormat="1" x14ac:dyDescent="0.25"/>
    <row r="310" s="22" customFormat="1" x14ac:dyDescent="0.25"/>
    <row r="311" s="22" customFormat="1" x14ac:dyDescent="0.25"/>
    <row r="312" s="22" customFormat="1" x14ac:dyDescent="0.25"/>
    <row r="313" s="22" customFormat="1" x14ac:dyDescent="0.25"/>
    <row r="314" s="22" customFormat="1" x14ac:dyDescent="0.25"/>
    <row r="315" s="22" customFormat="1" x14ac:dyDescent="0.25"/>
    <row r="316" s="22" customFormat="1" x14ac:dyDescent="0.25"/>
    <row r="317" s="22" customFormat="1" x14ac:dyDescent="0.25"/>
    <row r="318" s="22" customFormat="1" x14ac:dyDescent="0.25"/>
    <row r="319" s="22" customFormat="1" x14ac:dyDescent="0.25"/>
    <row r="320" s="22" customFormat="1" x14ac:dyDescent="0.25"/>
    <row r="321" s="22" customFormat="1" x14ac:dyDescent="0.25"/>
    <row r="322" s="22" customFormat="1" x14ac:dyDescent="0.25"/>
    <row r="323" s="22" customFormat="1" x14ac:dyDescent="0.25"/>
    <row r="324" s="22" customFormat="1" x14ac:dyDescent="0.25"/>
    <row r="325" s="22" customFormat="1" x14ac:dyDescent="0.25"/>
    <row r="326" s="22" customFormat="1" x14ac:dyDescent="0.25"/>
    <row r="327" s="22" customFormat="1" x14ac:dyDescent="0.25"/>
    <row r="328" s="22" customFormat="1" x14ac:dyDescent="0.25"/>
    <row r="329" s="22" customFormat="1" x14ac:dyDescent="0.25"/>
    <row r="330" s="22" customFormat="1" x14ac:dyDescent="0.25"/>
    <row r="331" s="22" customFormat="1" x14ac:dyDescent="0.25"/>
    <row r="332" s="22" customFormat="1" x14ac:dyDescent="0.25"/>
    <row r="333" s="22" customFormat="1" x14ac:dyDescent="0.25"/>
    <row r="334" s="22" customFormat="1" x14ac:dyDescent="0.25"/>
    <row r="335" s="22" customFormat="1" x14ac:dyDescent="0.25"/>
    <row r="336" s="22" customFormat="1" x14ac:dyDescent="0.25"/>
    <row r="337" s="22" customFormat="1" x14ac:dyDescent="0.25"/>
    <row r="338" s="22" customFormat="1" x14ac:dyDescent="0.25"/>
    <row r="339" s="22" customFormat="1" x14ac:dyDescent="0.25"/>
    <row r="340" s="22" customFormat="1" x14ac:dyDescent="0.25"/>
    <row r="341" s="22" customFormat="1" x14ac:dyDescent="0.25"/>
    <row r="342" s="22" customFormat="1" x14ac:dyDescent="0.25"/>
    <row r="343" s="22" customFormat="1" x14ac:dyDescent="0.25"/>
    <row r="344" s="22" customFormat="1" x14ac:dyDescent="0.25"/>
    <row r="345" s="22" customFormat="1" x14ac:dyDescent="0.25"/>
    <row r="346" s="22" customFormat="1" x14ac:dyDescent="0.25"/>
    <row r="347" s="22" customFormat="1" x14ac:dyDescent="0.25"/>
    <row r="348" s="22" customFormat="1" x14ac:dyDescent="0.25"/>
    <row r="349" s="22" customFormat="1" x14ac:dyDescent="0.25"/>
    <row r="350" s="22" customFormat="1" x14ac:dyDescent="0.25"/>
    <row r="351" s="22" customFormat="1" x14ac:dyDescent="0.25"/>
    <row r="352" s="22" customFormat="1" x14ac:dyDescent="0.25"/>
    <row r="353" s="22" customFormat="1" x14ac:dyDescent="0.25"/>
    <row r="354" s="22" customFormat="1" x14ac:dyDescent="0.25"/>
    <row r="355" s="22" customFormat="1" x14ac:dyDescent="0.25"/>
    <row r="356" s="22" customFormat="1" x14ac:dyDescent="0.25"/>
    <row r="357" s="22" customFormat="1" x14ac:dyDescent="0.25"/>
    <row r="358" s="22" customFormat="1" x14ac:dyDescent="0.25"/>
    <row r="359" s="22" customFormat="1" x14ac:dyDescent="0.25"/>
    <row r="360" s="22" customFormat="1" x14ac:dyDescent="0.25"/>
    <row r="361" s="22" customFormat="1" x14ac:dyDescent="0.25"/>
    <row r="362" s="22" customFormat="1" x14ac:dyDescent="0.25"/>
    <row r="363" s="22" customFormat="1" x14ac:dyDescent="0.25"/>
    <row r="364" s="22" customFormat="1" x14ac:dyDescent="0.25"/>
    <row r="365" s="22" customFormat="1" x14ac:dyDescent="0.25"/>
    <row r="366" s="22" customFormat="1" x14ac:dyDescent="0.25"/>
    <row r="367" s="22" customFormat="1" x14ac:dyDescent="0.25"/>
    <row r="368" s="22" customFormat="1" x14ac:dyDescent="0.25"/>
    <row r="369" s="22" customFormat="1" x14ac:dyDescent="0.25"/>
    <row r="370" s="22" customFormat="1" x14ac:dyDescent="0.25"/>
    <row r="371" s="22" customFormat="1" x14ac:dyDescent="0.25"/>
    <row r="372" s="22" customFormat="1" x14ac:dyDescent="0.25"/>
    <row r="373" s="22" customFormat="1" x14ac:dyDescent="0.25"/>
    <row r="374" s="22" customFormat="1" x14ac:dyDescent="0.25"/>
    <row r="375" s="22" customFormat="1" x14ac:dyDescent="0.25"/>
    <row r="376" s="22" customFormat="1" x14ac:dyDescent="0.25"/>
    <row r="377" s="22" customFormat="1" x14ac:dyDescent="0.25"/>
    <row r="378" s="22" customFormat="1" x14ac:dyDescent="0.25"/>
    <row r="379" s="22" customFormat="1" x14ac:dyDescent="0.25"/>
    <row r="380" s="22" customFormat="1" x14ac:dyDescent="0.25"/>
    <row r="381" s="22" customFormat="1" x14ac:dyDescent="0.25"/>
    <row r="382" s="22" customFormat="1" x14ac:dyDescent="0.25"/>
    <row r="383" s="22" customFormat="1" x14ac:dyDescent="0.25"/>
    <row r="384" s="22" customFormat="1" x14ac:dyDescent="0.25"/>
    <row r="385" s="22" customFormat="1" x14ac:dyDescent="0.25"/>
    <row r="386" s="22" customFormat="1" x14ac:dyDescent="0.25"/>
    <row r="387" s="22" customFormat="1" x14ac:dyDescent="0.25"/>
    <row r="388" s="22" customFormat="1" x14ac:dyDescent="0.25"/>
    <row r="389" s="22" customFormat="1" x14ac:dyDescent="0.25"/>
    <row r="390" s="22" customFormat="1" x14ac:dyDescent="0.25"/>
    <row r="391" s="22" customFormat="1" x14ac:dyDescent="0.25"/>
    <row r="392" s="22" customFormat="1" x14ac:dyDescent="0.25"/>
    <row r="393" s="22" customFormat="1" x14ac:dyDescent="0.25"/>
    <row r="394" s="22" customFormat="1" x14ac:dyDescent="0.25"/>
    <row r="395" s="22" customFormat="1" x14ac:dyDescent="0.25"/>
    <row r="396" s="22" customFormat="1" x14ac:dyDescent="0.25"/>
    <row r="397" s="22" customFormat="1" x14ac:dyDescent="0.25"/>
    <row r="398" s="22" customFormat="1" x14ac:dyDescent="0.25"/>
    <row r="399" s="22" customFormat="1" x14ac:dyDescent="0.25"/>
    <row r="400" s="22" customFormat="1" x14ac:dyDescent="0.25"/>
    <row r="401" s="22" customFormat="1" x14ac:dyDescent="0.25"/>
    <row r="402" s="22" customFormat="1" x14ac:dyDescent="0.25"/>
    <row r="403" s="22" customFormat="1" x14ac:dyDescent="0.25"/>
    <row r="404" s="22" customFormat="1" x14ac:dyDescent="0.25"/>
    <row r="405" s="22" customFormat="1" x14ac:dyDescent="0.25"/>
    <row r="406" s="22" customFormat="1" x14ac:dyDescent="0.25"/>
    <row r="407" s="22" customFormat="1" x14ac:dyDescent="0.25"/>
    <row r="408" s="22" customFormat="1" x14ac:dyDescent="0.25"/>
    <row r="409" s="22" customFormat="1" x14ac:dyDescent="0.25"/>
  </sheetData>
  <sheetProtection algorithmName="SHA-512" hashValue="YIbPs7C3ALmbUUYnF9WYAY7gES77FULecb+RzUR9pj9SylKr5Ke2dVmxa04D/G+oN/hqEKLr9i1MKvlVLYd97w==" saltValue="/3zmBK4A6cSy7nRx5Vs8Bw==" spinCount="100000" sheet="1" selectLockedCells="1"/>
  <mergeCells count="2">
    <mergeCell ref="C8:G8"/>
    <mergeCell ref="B8:B9"/>
  </mergeCells>
  <conditionalFormatting sqref="D10:D10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{071FEB1A-F994-48FF-A2CD-D290DDE23B59}</x14:id>
        </ext>
      </extLst>
    </cfRule>
  </conditionalFormatting>
  <conditionalFormatting sqref="F11:F18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{19496036-6B67-4D49-9B6F-0566D5DB9A6C}</x14:id>
        </ext>
      </extLst>
    </cfRule>
  </conditionalFormatting>
  <conditionalFormatting sqref="G11:G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{8F18149F-4209-40D9-85CD-224060EF467D}</x14:id>
        </ext>
      </extLs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1FEB1A-F994-48FF-A2CD-D290DDE23B5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D10:D100</xm:sqref>
        </x14:conditionalFormatting>
        <x14:conditionalFormatting xmlns:xm="http://schemas.microsoft.com/office/excel/2006/main">
          <x14:cfRule type="dataBar" id="{19496036-6B67-4D49-9B6F-0566D5DB9A6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F11:F18</xm:sqref>
        </x14:conditionalFormatting>
        <x14:conditionalFormatting xmlns:xm="http://schemas.microsoft.com/office/excel/2006/main">
          <x14:cfRule type="dataBar" id="{8F18149F-4209-40D9-85CD-224060EF467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G11:G18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0439-65D8-410B-8D03-AB69FDD77838}">
  <sheetPr codeName="Sheet1">
    <pageSetUpPr fitToPage="1"/>
  </sheetPr>
  <dimension ref="A1:AI1704"/>
  <sheetViews>
    <sheetView showGridLines="0" zoomScaleNormal="10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B7" sqref="B7"/>
    </sheetView>
  </sheetViews>
  <sheetFormatPr defaultColWidth="11.5703125" defaultRowHeight="14.25" outlineLevelCol="1" x14ac:dyDescent="0.25"/>
  <cols>
    <col min="1" max="1" width="3.85546875" style="1" customWidth="1"/>
    <col min="2" max="2" width="13.85546875" style="1" customWidth="1"/>
    <col min="3" max="3" width="12.5703125" style="1" customWidth="1"/>
    <col min="4" max="4" width="8.28515625" style="1" bestFit="1" customWidth="1"/>
    <col min="5" max="5" width="15.7109375" style="67" hidden="1" customWidth="1"/>
    <col min="6" max="6" width="7.5703125" style="1" hidden="1" customWidth="1"/>
    <col min="7" max="7" width="10.5703125" style="1" hidden="1" customWidth="1"/>
    <col min="8" max="8" width="61.7109375" style="7" customWidth="1"/>
    <col min="9" max="9" width="16.28515625" style="2" customWidth="1"/>
    <col min="10" max="10" width="15.28515625" style="8" customWidth="1"/>
    <col min="11" max="11" width="15.28515625" style="7" customWidth="1"/>
    <col min="12" max="13" width="15.28515625" style="18" customWidth="1"/>
    <col min="14" max="14" width="15.28515625" style="33" customWidth="1"/>
    <col min="15" max="15" width="14.5703125" style="35" customWidth="1"/>
    <col min="16" max="16" width="14.5703125" style="33" customWidth="1"/>
    <col min="17" max="17" width="14.5703125" style="31" customWidth="1"/>
    <col min="18" max="18" width="14.5703125" style="33" customWidth="1"/>
    <col min="19" max="19" width="15.28515625" style="5" customWidth="1"/>
    <col min="20" max="20" width="16.7109375" style="6" customWidth="1"/>
    <col min="21" max="21" width="6.140625" style="77" customWidth="1"/>
    <col min="22" max="22" width="15.7109375" style="9" customWidth="1"/>
    <col min="23" max="23" width="13.140625" style="4" customWidth="1"/>
    <col min="24" max="24" width="13.7109375" style="5" customWidth="1"/>
    <col min="25" max="25" width="12.85546875" style="10" customWidth="1" outlineLevel="1" collapsed="1"/>
    <col min="26" max="26" width="13.28515625" style="10" customWidth="1" outlineLevel="1"/>
    <col min="27" max="27" width="13.28515625" style="107" customWidth="1" outlineLevel="1"/>
    <col min="28" max="28" width="16.140625" style="10" customWidth="1" outlineLevel="1"/>
    <col min="29" max="29" width="13.28515625" style="10" customWidth="1" outlineLevel="1"/>
    <col min="30" max="30" width="13.28515625" style="10" customWidth="1" outlineLevel="1" collapsed="1"/>
    <col min="31" max="35" width="13.28515625" style="10" customWidth="1" outlineLevel="1"/>
    <col min="36" max="16384" width="11.5703125" style="1"/>
  </cols>
  <sheetData>
    <row r="1" spans="1:35" ht="33" x14ac:dyDescent="0.25">
      <c r="B1" s="154" t="s">
        <v>87</v>
      </c>
      <c r="H1" s="1"/>
      <c r="J1" s="1"/>
      <c r="K1" s="1"/>
      <c r="L1" s="17"/>
      <c r="M1" s="17"/>
      <c r="N1" s="32"/>
      <c r="O1" s="34"/>
      <c r="P1" s="32"/>
      <c r="Q1" s="30"/>
      <c r="R1" s="32"/>
      <c r="S1" s="2"/>
      <c r="T1" s="2"/>
      <c r="U1" s="75"/>
      <c r="V1" s="3"/>
      <c r="X1" s="2"/>
    </row>
    <row r="2" spans="1:35" x14ac:dyDescent="0.25">
      <c r="H2" s="1"/>
      <c r="J2" s="1"/>
      <c r="K2" s="1"/>
      <c r="L2" s="17"/>
      <c r="M2" s="17"/>
      <c r="N2" s="32"/>
      <c r="O2" s="34"/>
      <c r="P2" s="32"/>
      <c r="Q2" s="30"/>
      <c r="R2" s="32"/>
      <c r="S2" s="2"/>
      <c r="T2" s="2"/>
      <c r="U2" s="75"/>
      <c r="V2" s="3"/>
      <c r="X2" s="2"/>
    </row>
    <row r="3" spans="1:35" ht="15" thickBot="1" x14ac:dyDescent="0.3">
      <c r="H3" s="1"/>
      <c r="J3" s="1"/>
      <c r="K3" s="1"/>
      <c r="L3" s="17"/>
      <c r="M3" s="17"/>
      <c r="N3" s="32"/>
      <c r="O3" s="34"/>
      <c r="P3" s="32"/>
      <c r="Q3" s="30"/>
      <c r="R3" s="32"/>
      <c r="S3" s="2"/>
      <c r="T3" s="2"/>
      <c r="U3" s="75"/>
      <c r="V3" s="3"/>
      <c r="X3" s="2"/>
    </row>
    <row r="4" spans="1:35" s="12" customFormat="1" ht="15.75" customHeight="1" thickBot="1" x14ac:dyDescent="0.3">
      <c r="B4" s="106" t="s">
        <v>86</v>
      </c>
      <c r="C4" s="11"/>
      <c r="D4" s="19"/>
      <c r="E4" s="68"/>
      <c r="F4" s="19"/>
      <c r="G4" s="19"/>
      <c r="H4" s="11"/>
      <c r="I4" s="11"/>
      <c r="J4" s="239" t="s">
        <v>83</v>
      </c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16"/>
      <c r="AE4" s="16"/>
      <c r="AF4" s="16"/>
      <c r="AG4" s="16"/>
      <c r="AH4" s="16"/>
      <c r="AI4" s="16"/>
    </row>
    <row r="5" spans="1:35" s="12" customFormat="1" ht="15" customHeight="1" thickBot="1" x14ac:dyDescent="0.3">
      <c r="B5" s="13"/>
      <c r="C5" s="14"/>
      <c r="D5" s="20"/>
      <c r="E5" s="69"/>
      <c r="F5" s="20"/>
      <c r="G5" s="20"/>
      <c r="H5" s="14"/>
      <c r="I5" s="14"/>
      <c r="J5" s="232" t="s">
        <v>84</v>
      </c>
      <c r="K5" s="233"/>
      <c r="L5" s="233"/>
      <c r="M5" s="233"/>
      <c r="N5" s="233"/>
      <c r="O5" s="233"/>
      <c r="P5" s="233"/>
      <c r="Q5" s="233"/>
      <c r="R5" s="233"/>
      <c r="S5" s="237"/>
      <c r="T5" s="232" t="s">
        <v>85</v>
      </c>
      <c r="U5" s="233"/>
      <c r="V5" s="233"/>
      <c r="W5" s="233"/>
      <c r="X5" s="233"/>
      <c r="Y5" s="234" t="s">
        <v>37</v>
      </c>
      <c r="Z5" s="235"/>
      <c r="AA5" s="235"/>
      <c r="AB5" s="235"/>
      <c r="AC5" s="236"/>
      <c r="AD5" s="238" t="s">
        <v>2</v>
      </c>
      <c r="AE5" s="233"/>
      <c r="AF5" s="233"/>
      <c r="AG5" s="233"/>
      <c r="AH5" s="233"/>
      <c r="AI5" s="237"/>
    </row>
    <row r="6" spans="1:35" s="51" customFormat="1" ht="31.15" customHeight="1" thickBot="1" x14ac:dyDescent="0.3">
      <c r="B6" s="52" t="s">
        <v>38</v>
      </c>
      <c r="C6" s="53" t="s">
        <v>39</v>
      </c>
      <c r="D6" s="54" t="s">
        <v>0</v>
      </c>
      <c r="E6" s="70" t="s">
        <v>55</v>
      </c>
      <c r="F6" s="54" t="s">
        <v>56</v>
      </c>
      <c r="G6" s="54" t="s">
        <v>31</v>
      </c>
      <c r="H6" s="15" t="s">
        <v>40</v>
      </c>
      <c r="I6" s="220" t="s">
        <v>41</v>
      </c>
      <c r="J6" s="155" t="s">
        <v>45</v>
      </c>
      <c r="K6" s="55" t="s">
        <v>42</v>
      </c>
      <c r="L6" s="63" t="s">
        <v>43</v>
      </c>
      <c r="M6" s="164" t="s">
        <v>91</v>
      </c>
      <c r="N6" s="64" t="s">
        <v>44</v>
      </c>
      <c r="O6" s="56" t="s">
        <v>46</v>
      </c>
      <c r="P6" s="57" t="s">
        <v>47</v>
      </c>
      <c r="Q6" s="165" t="s">
        <v>93</v>
      </c>
      <c r="R6" s="166" t="s">
        <v>92</v>
      </c>
      <c r="S6" s="65" t="s">
        <v>48</v>
      </c>
      <c r="T6" s="58" t="s">
        <v>49</v>
      </c>
      <c r="U6" s="76" t="s">
        <v>52</v>
      </c>
      <c r="V6" s="59" t="s">
        <v>50</v>
      </c>
      <c r="W6" s="60" t="s">
        <v>32</v>
      </c>
      <c r="X6" s="61" t="s">
        <v>51</v>
      </c>
      <c r="Y6" s="108" t="s">
        <v>1</v>
      </c>
      <c r="Z6" s="109" t="s">
        <v>33</v>
      </c>
      <c r="AA6" s="109" t="s">
        <v>34</v>
      </c>
      <c r="AB6" s="109" t="s">
        <v>35</v>
      </c>
      <c r="AC6" s="109" t="s">
        <v>36</v>
      </c>
      <c r="AD6" s="221" t="s">
        <v>94</v>
      </c>
      <c r="AE6" s="62" t="s">
        <v>4</v>
      </c>
      <c r="AF6" s="221" t="s">
        <v>95</v>
      </c>
      <c r="AG6" s="62" t="s">
        <v>6</v>
      </c>
      <c r="AH6" s="221" t="s">
        <v>96</v>
      </c>
      <c r="AI6" s="62" t="s">
        <v>5</v>
      </c>
    </row>
    <row r="7" spans="1:35" s="111" customFormat="1" ht="16.5" customHeight="1" x14ac:dyDescent="0.25">
      <c r="B7" s="185" t="s">
        <v>90</v>
      </c>
      <c r="C7" s="163" t="s">
        <v>89</v>
      </c>
      <c r="D7" s="113">
        <v>4000</v>
      </c>
      <c r="E7" s="114" t="s">
        <v>57</v>
      </c>
      <c r="F7" s="113">
        <v>2.65</v>
      </c>
      <c r="G7" s="113"/>
      <c r="H7" s="186" t="s">
        <v>58</v>
      </c>
      <c r="I7" s="187" t="s">
        <v>53</v>
      </c>
      <c r="J7" s="188">
        <v>122</v>
      </c>
      <c r="K7" s="115">
        <v>0.2</v>
      </c>
      <c r="L7" s="116">
        <v>1</v>
      </c>
      <c r="M7" s="116">
        <v>5</v>
      </c>
      <c r="N7" s="117">
        <f>IF(J7&gt;0,((J7-(J7*K7))*L7)+Table5[[#This Row],[OTN (€)]],0)</f>
        <v>102.6</v>
      </c>
      <c r="O7" s="118"/>
      <c r="P7" s="117">
        <f t="shared" ref="P7:P38" si="0">IF(O7&gt;0,N7*O7,0)</f>
        <v>0</v>
      </c>
      <c r="Q7" s="119"/>
      <c r="R7" s="117">
        <f t="shared" ref="R7:R38" si="1">IF(Q7&gt;0,(N7+P7)*(Q7/100),0)</f>
        <v>0</v>
      </c>
      <c r="S7" s="120">
        <f t="shared" ref="S7:S38" si="2">N7+P7+R7</f>
        <v>102.6</v>
      </c>
      <c r="T7" s="121" t="str">
        <f t="shared" ref="T7" si="3">IF(V7&gt;0,V7/(1+(U7/100)),"")</f>
        <v/>
      </c>
      <c r="U7" s="189"/>
      <c r="V7" s="190"/>
      <c r="W7" s="167" t="str">
        <f t="shared" ref="W7:W38" si="4">IF(V7&gt;0,X7/T7,"")</f>
        <v/>
      </c>
      <c r="X7" s="156" t="str">
        <f>IF(V7&gt;0,(Table5[[#This Row],[PC]]-Table5[[#This Row],[Bruto NC]]),"")</f>
        <v/>
      </c>
      <c r="Y7" s="191">
        <v>2</v>
      </c>
      <c r="Z7" s="123">
        <f t="shared" ref="Z7:Z38" si="5">IF(Y7&gt;0,S7*Y7,"")</f>
        <v>205.2</v>
      </c>
      <c r="AA7" s="123">
        <f>IF(Table5[[#This Row],[Mark-up]]&gt;0,ROUNDUP(IF(Y7&gt;0,Z7*(1+(U7/100)),""),-1),"")</f>
        <v>210</v>
      </c>
      <c r="AB7" s="124">
        <f t="shared" ref="AB7:AB38" si="6">IF(Y7&gt;0,AC7/Z7,"")</f>
        <v>0.5</v>
      </c>
      <c r="AC7" s="123">
        <f t="shared" ref="AC7:AC38" si="7">IF(Y7&gt;0,Z7-S7,"")</f>
        <v>102.6</v>
      </c>
      <c r="AD7" s="159">
        <v>149.9</v>
      </c>
      <c r="AE7" s="125">
        <f t="shared" ref="AE7:AE38" si="8">IF(AD7&gt;0,AD7-$V7,"")</f>
        <v>149.9</v>
      </c>
      <c r="AF7" s="159">
        <v>179.9</v>
      </c>
      <c r="AG7" s="125">
        <f t="shared" ref="AG7:AG38" si="9">IF(AF7&gt;0,AF7-$V7,"")</f>
        <v>179.9</v>
      </c>
      <c r="AH7" s="159">
        <v>299.89999999999998</v>
      </c>
      <c r="AI7" s="125">
        <f t="shared" ref="AI7:AI38" si="10">IF(AH7&gt;0,AH7-$V7,"")</f>
        <v>299.89999999999998</v>
      </c>
    </row>
    <row r="8" spans="1:35" s="111" customFormat="1" ht="16.5" customHeight="1" x14ac:dyDescent="0.25">
      <c r="B8" s="185"/>
      <c r="C8" s="126"/>
      <c r="D8" s="186"/>
      <c r="E8" s="192" t="s">
        <v>59</v>
      </c>
      <c r="F8" s="186">
        <v>2.2000000000000002</v>
      </c>
      <c r="G8" s="186"/>
      <c r="H8" s="186"/>
      <c r="I8" s="187"/>
      <c r="J8" s="188"/>
      <c r="K8" s="193"/>
      <c r="L8" s="116"/>
      <c r="M8" s="116"/>
      <c r="N8" s="117">
        <f>IF(J8&gt;0,((J8-(J8*K8))*L8)+Table5[[#This Row],[OTN (€)]],0)</f>
        <v>0</v>
      </c>
      <c r="O8" s="118"/>
      <c r="P8" s="117">
        <f t="shared" si="0"/>
        <v>0</v>
      </c>
      <c r="Q8" s="119"/>
      <c r="R8" s="117">
        <f t="shared" si="1"/>
        <v>0</v>
      </c>
      <c r="S8" s="120">
        <f t="shared" si="2"/>
        <v>0</v>
      </c>
      <c r="T8" s="121"/>
      <c r="U8" s="189"/>
      <c r="V8" s="190"/>
      <c r="W8" s="122" t="str">
        <f t="shared" si="4"/>
        <v/>
      </c>
      <c r="X8" s="156" t="str">
        <f>IF(V8&gt;0,(Table5[[#This Row],[PC]]-Table5[[#This Row],[Bruto NC]]),"")</f>
        <v/>
      </c>
      <c r="Y8" s="191"/>
      <c r="Z8" s="123" t="str">
        <f t="shared" si="5"/>
        <v/>
      </c>
      <c r="AA8" s="123" t="str">
        <f>IF(Table5[[#This Row],[Mark-up]]&gt;0,ROUNDUP(IF(Y8&gt;0,Z8*(1+(U8/100)),""),-1),"")</f>
        <v/>
      </c>
      <c r="AB8" s="124" t="str">
        <f t="shared" si="6"/>
        <v/>
      </c>
      <c r="AC8" s="123" t="str">
        <f t="shared" si="7"/>
        <v/>
      </c>
      <c r="AD8" s="159"/>
      <c r="AE8" s="125" t="str">
        <f t="shared" si="8"/>
        <v/>
      </c>
      <c r="AF8" s="159"/>
      <c r="AG8" s="125" t="str">
        <f t="shared" si="9"/>
        <v/>
      </c>
      <c r="AH8" s="159"/>
      <c r="AI8" s="125" t="str">
        <f t="shared" si="10"/>
        <v/>
      </c>
    </row>
    <row r="9" spans="1:35" s="111" customFormat="1" ht="16.5" customHeight="1" x14ac:dyDescent="0.25">
      <c r="B9" s="185"/>
      <c r="C9" s="126"/>
      <c r="D9" s="113"/>
      <c r="E9" s="114"/>
      <c r="F9" s="127"/>
      <c r="G9" s="186"/>
      <c r="H9" s="186"/>
      <c r="I9" s="187"/>
      <c r="J9" s="188"/>
      <c r="K9" s="193"/>
      <c r="L9" s="116"/>
      <c r="M9" s="116"/>
      <c r="N9" s="117">
        <f>IF(J9&gt;0,((J9-(J9*K9))*L9)+Table5[[#This Row],[OTN (€)]],0)</f>
        <v>0</v>
      </c>
      <c r="O9" s="118"/>
      <c r="P9" s="117">
        <f t="shared" si="0"/>
        <v>0</v>
      </c>
      <c r="Q9" s="119"/>
      <c r="R9" s="117">
        <f t="shared" si="1"/>
        <v>0</v>
      </c>
      <c r="S9" s="120">
        <f t="shared" si="2"/>
        <v>0</v>
      </c>
      <c r="T9" s="121"/>
      <c r="U9" s="189"/>
      <c r="V9" s="190"/>
      <c r="W9" s="122" t="str">
        <f t="shared" si="4"/>
        <v/>
      </c>
      <c r="X9" s="156" t="str">
        <f>IF(V9&gt;0,(Table5[[#This Row],[PC]]-Table5[[#This Row],[Bruto NC]]),"")</f>
        <v/>
      </c>
      <c r="Y9" s="191"/>
      <c r="Z9" s="123" t="str">
        <f t="shared" si="5"/>
        <v/>
      </c>
      <c r="AA9" s="123" t="str">
        <f>IF(Table5[[#This Row],[Mark-up]]&gt;0,ROUNDUP(IF(Y9&gt;0,Z9*(1+(U9/100)),""),-1),"")</f>
        <v/>
      </c>
      <c r="AB9" s="124" t="str">
        <f t="shared" si="6"/>
        <v/>
      </c>
      <c r="AC9" s="123" t="str">
        <f t="shared" si="7"/>
        <v/>
      </c>
      <c r="AD9" s="159"/>
      <c r="AE9" s="125" t="str">
        <f t="shared" si="8"/>
        <v/>
      </c>
      <c r="AF9" s="159"/>
      <c r="AG9" s="125" t="str">
        <f t="shared" si="9"/>
        <v/>
      </c>
      <c r="AH9" s="159"/>
      <c r="AI9" s="125" t="str">
        <f t="shared" si="10"/>
        <v/>
      </c>
    </row>
    <row r="10" spans="1:35" s="111" customFormat="1" ht="16.5" customHeight="1" x14ac:dyDescent="0.25">
      <c r="A10" s="111" t="s">
        <v>60</v>
      </c>
      <c r="B10" s="185"/>
      <c r="C10" s="126"/>
      <c r="D10" s="186"/>
      <c r="E10" s="192"/>
      <c r="F10" s="186"/>
      <c r="G10" s="186"/>
      <c r="H10" s="186"/>
      <c r="I10" s="187"/>
      <c r="J10" s="188"/>
      <c r="K10" s="193"/>
      <c r="L10" s="116"/>
      <c r="M10" s="116"/>
      <c r="N10" s="117">
        <f>IF(J10&gt;0,((J10-(J10*K10))*L10)+Table5[[#This Row],[OTN (€)]],0)</f>
        <v>0</v>
      </c>
      <c r="O10" s="118"/>
      <c r="P10" s="117">
        <f t="shared" si="0"/>
        <v>0</v>
      </c>
      <c r="Q10" s="119"/>
      <c r="R10" s="117">
        <f t="shared" si="1"/>
        <v>0</v>
      </c>
      <c r="S10" s="120">
        <f t="shared" si="2"/>
        <v>0</v>
      </c>
      <c r="T10" s="121"/>
      <c r="U10" s="189"/>
      <c r="V10" s="190"/>
      <c r="W10" s="122" t="str">
        <f t="shared" si="4"/>
        <v/>
      </c>
      <c r="X10" s="156" t="str">
        <f>IF(V10&gt;0,(Table5[[#This Row],[PC]]-Table5[[#This Row],[Bruto NC]]),"")</f>
        <v/>
      </c>
      <c r="Y10" s="191"/>
      <c r="Z10" s="123" t="str">
        <f t="shared" si="5"/>
        <v/>
      </c>
      <c r="AA10" s="123" t="str">
        <f>IF(Table5[[#This Row],[Mark-up]]&gt;0,ROUNDUP(IF(Y10&gt;0,Z10*(1+(U10/100)),""),-1),"")</f>
        <v/>
      </c>
      <c r="AB10" s="124" t="str">
        <f t="shared" si="6"/>
        <v/>
      </c>
      <c r="AC10" s="123" t="str">
        <f t="shared" si="7"/>
        <v/>
      </c>
      <c r="AD10" s="159"/>
      <c r="AE10" s="125" t="str">
        <f t="shared" si="8"/>
        <v/>
      </c>
      <c r="AF10" s="159"/>
      <c r="AG10" s="125" t="str">
        <f t="shared" si="9"/>
        <v/>
      </c>
      <c r="AH10" s="159"/>
      <c r="AI10" s="125" t="str">
        <f t="shared" si="10"/>
        <v/>
      </c>
    </row>
    <row r="11" spans="1:35" s="128" customFormat="1" ht="16.5" customHeight="1" x14ac:dyDescent="0.25">
      <c r="B11" s="194"/>
      <c r="C11" s="71"/>
      <c r="D11" s="72"/>
      <c r="E11" s="73"/>
      <c r="F11" s="72"/>
      <c r="G11" s="195"/>
      <c r="H11" s="195"/>
      <c r="I11" s="195"/>
      <c r="J11" s="196"/>
      <c r="K11" s="197"/>
      <c r="L11" s="129"/>
      <c r="M11" s="129"/>
      <c r="N11" s="117">
        <f>IF(J11&gt;0,((J11-(J11*K11))*L11)+Table5[[#This Row],[OTN (€)]],0)</f>
        <v>0</v>
      </c>
      <c r="O11" s="131"/>
      <c r="P11" s="130">
        <f t="shared" si="0"/>
        <v>0</v>
      </c>
      <c r="Q11" s="132"/>
      <c r="R11" s="130">
        <f t="shared" si="1"/>
        <v>0</v>
      </c>
      <c r="S11" s="133">
        <f t="shared" si="2"/>
        <v>0</v>
      </c>
      <c r="T11" s="134"/>
      <c r="U11" s="198"/>
      <c r="V11" s="199"/>
      <c r="W11" s="135" t="str">
        <f t="shared" si="4"/>
        <v/>
      </c>
      <c r="X11" s="157" t="str">
        <f>IF(V11&gt;0,(Table5[[#This Row],[PC]]-Table5[[#This Row],[Bruto NC]]),"")</f>
        <v/>
      </c>
      <c r="Y11" s="200"/>
      <c r="Z11" s="136" t="str">
        <f t="shared" si="5"/>
        <v/>
      </c>
      <c r="AA11" s="136" t="str">
        <f>IF(Table5[[#This Row],[Mark-up]]&gt;0,ROUNDUP(IF(Y11&gt;0,Z11*(1+(U11/100)),""),-1),"")</f>
        <v/>
      </c>
      <c r="AB11" s="137" t="str">
        <f t="shared" si="6"/>
        <v/>
      </c>
      <c r="AC11" s="136" t="str">
        <f t="shared" si="7"/>
        <v/>
      </c>
      <c r="AD11" s="160"/>
      <c r="AE11" s="138" t="str">
        <f t="shared" si="8"/>
        <v/>
      </c>
      <c r="AF11" s="160"/>
      <c r="AG11" s="138" t="str">
        <f t="shared" si="9"/>
        <v/>
      </c>
      <c r="AH11" s="160"/>
      <c r="AI11" s="138" t="str">
        <f t="shared" si="10"/>
        <v/>
      </c>
    </row>
    <row r="12" spans="1:35" s="128" customFormat="1" ht="16.5" customHeight="1" x14ac:dyDescent="0.25">
      <c r="B12" s="194"/>
      <c r="C12" s="71"/>
      <c r="D12" s="195"/>
      <c r="E12" s="201"/>
      <c r="F12" s="195"/>
      <c r="G12" s="195"/>
      <c r="H12" s="195"/>
      <c r="I12" s="195"/>
      <c r="J12" s="196"/>
      <c r="K12" s="197"/>
      <c r="L12" s="129"/>
      <c r="M12" s="129"/>
      <c r="N12" s="117">
        <f>IF(J12&gt;0,((J12-(J12*K12))*L12)+Table5[[#This Row],[OTN (€)]],0)</f>
        <v>0</v>
      </c>
      <c r="O12" s="131"/>
      <c r="P12" s="130">
        <f t="shared" si="0"/>
        <v>0</v>
      </c>
      <c r="Q12" s="132"/>
      <c r="R12" s="130">
        <f t="shared" si="1"/>
        <v>0</v>
      </c>
      <c r="S12" s="133">
        <f t="shared" si="2"/>
        <v>0</v>
      </c>
      <c r="T12" s="134"/>
      <c r="U12" s="198"/>
      <c r="V12" s="199"/>
      <c r="W12" s="135" t="str">
        <f t="shared" si="4"/>
        <v/>
      </c>
      <c r="X12" s="157" t="str">
        <f>IF(V12&gt;0,(Table5[[#This Row],[PC]]-Table5[[#This Row],[Bruto NC]]),"")</f>
        <v/>
      </c>
      <c r="Y12" s="200"/>
      <c r="Z12" s="136" t="str">
        <f t="shared" si="5"/>
        <v/>
      </c>
      <c r="AA12" s="136" t="str">
        <f>IF(Table5[[#This Row],[Mark-up]]&gt;0,ROUNDUP(IF(Y12&gt;0,Z12*(1+(U12/100)),""),-1),"")</f>
        <v/>
      </c>
      <c r="AB12" s="137" t="str">
        <f t="shared" si="6"/>
        <v/>
      </c>
      <c r="AC12" s="136" t="str">
        <f t="shared" si="7"/>
        <v/>
      </c>
      <c r="AD12" s="160"/>
      <c r="AE12" s="138" t="str">
        <f t="shared" si="8"/>
        <v/>
      </c>
      <c r="AF12" s="160"/>
      <c r="AG12" s="138" t="str">
        <f t="shared" si="9"/>
        <v/>
      </c>
      <c r="AH12" s="160"/>
      <c r="AI12" s="138" t="str">
        <f t="shared" si="10"/>
        <v/>
      </c>
    </row>
    <row r="13" spans="1:35" s="139" customFormat="1" ht="16.5" customHeight="1" x14ac:dyDescent="0.25">
      <c r="B13" s="202"/>
      <c r="C13" s="203"/>
      <c r="D13" s="113"/>
      <c r="E13" s="114"/>
      <c r="F13" s="113"/>
      <c r="G13" s="187"/>
      <c r="H13" s="187"/>
      <c r="I13" s="187"/>
      <c r="J13" s="204"/>
      <c r="K13" s="205"/>
      <c r="L13" s="140"/>
      <c r="M13" s="140"/>
      <c r="N13" s="117">
        <f>IF(J13&gt;0,((J13-(J13*K13))*L13)+Table5[[#This Row],[OTN (€)]],0)</f>
        <v>0</v>
      </c>
      <c r="O13" s="142"/>
      <c r="P13" s="141">
        <f t="shared" si="0"/>
        <v>0</v>
      </c>
      <c r="Q13" s="143"/>
      <c r="R13" s="141">
        <f t="shared" si="1"/>
        <v>0</v>
      </c>
      <c r="S13" s="120">
        <f t="shared" si="2"/>
        <v>0</v>
      </c>
      <c r="T13" s="121"/>
      <c r="U13" s="189"/>
      <c r="V13" s="206"/>
      <c r="W13" s="122" t="str">
        <f t="shared" si="4"/>
        <v/>
      </c>
      <c r="X13" s="156" t="str">
        <f>IF(V13&gt;0,(Table5[[#This Row],[PC]]-Table5[[#This Row],[Bruto NC]]),"")</f>
        <v/>
      </c>
      <c r="Y13" s="207"/>
      <c r="Z13" s="144" t="str">
        <f t="shared" si="5"/>
        <v/>
      </c>
      <c r="AA13" s="144" t="str">
        <f>IF(Table5[[#This Row],[Mark-up]]&gt;0,ROUNDUP(IF(Y13&gt;0,Z13*(1+(U13/100)),""),-1),"")</f>
        <v/>
      </c>
      <c r="AB13" s="145" t="str">
        <f t="shared" si="6"/>
        <v/>
      </c>
      <c r="AC13" s="144" t="str">
        <f t="shared" si="7"/>
        <v/>
      </c>
      <c r="AD13" s="161"/>
      <c r="AE13" s="146" t="str">
        <f t="shared" si="8"/>
        <v/>
      </c>
      <c r="AF13" s="161"/>
      <c r="AG13" s="146" t="str">
        <f t="shared" si="9"/>
        <v/>
      </c>
      <c r="AH13" s="161"/>
      <c r="AI13" s="146" t="str">
        <f t="shared" si="10"/>
        <v/>
      </c>
    </row>
    <row r="14" spans="1:35" s="111" customFormat="1" ht="16.5" customHeight="1" x14ac:dyDescent="0.25">
      <c r="B14" s="185"/>
      <c r="C14" s="208"/>
      <c r="D14" s="186"/>
      <c r="E14" s="192"/>
      <c r="F14" s="186"/>
      <c r="G14" s="186"/>
      <c r="H14" s="186"/>
      <c r="I14" s="187"/>
      <c r="J14" s="188"/>
      <c r="K14" s="193"/>
      <c r="L14" s="116"/>
      <c r="M14" s="116"/>
      <c r="N14" s="117">
        <f>IF(J14&gt;0,((J14-(J14*K14))*L14)+Table5[[#This Row],[OTN (€)]],0)</f>
        <v>0</v>
      </c>
      <c r="O14" s="118"/>
      <c r="P14" s="117">
        <f t="shared" si="0"/>
        <v>0</v>
      </c>
      <c r="Q14" s="119"/>
      <c r="R14" s="117">
        <f t="shared" si="1"/>
        <v>0</v>
      </c>
      <c r="S14" s="120">
        <f t="shared" si="2"/>
        <v>0</v>
      </c>
      <c r="T14" s="121"/>
      <c r="U14" s="189"/>
      <c r="V14" s="190"/>
      <c r="W14" s="122" t="str">
        <f t="shared" si="4"/>
        <v/>
      </c>
      <c r="X14" s="156" t="str">
        <f>IF(V14&gt;0,(Table5[[#This Row],[PC]]-Table5[[#This Row],[Bruto NC]]),"")</f>
        <v/>
      </c>
      <c r="Y14" s="191"/>
      <c r="Z14" s="123" t="str">
        <f t="shared" si="5"/>
        <v/>
      </c>
      <c r="AA14" s="123" t="str">
        <f>IF(Table5[[#This Row],[Mark-up]]&gt;0,ROUNDUP(IF(Y14&gt;0,Z14*(1+(U14/100)),""),-1),"")</f>
        <v/>
      </c>
      <c r="AB14" s="124" t="str">
        <f t="shared" si="6"/>
        <v/>
      </c>
      <c r="AC14" s="123" t="str">
        <f t="shared" si="7"/>
        <v/>
      </c>
      <c r="AD14" s="159"/>
      <c r="AE14" s="125" t="str">
        <f t="shared" si="8"/>
        <v/>
      </c>
      <c r="AF14" s="159"/>
      <c r="AG14" s="125" t="str">
        <f t="shared" si="9"/>
        <v/>
      </c>
      <c r="AH14" s="159"/>
      <c r="AI14" s="125" t="str">
        <f t="shared" si="10"/>
        <v/>
      </c>
    </row>
    <row r="15" spans="1:35" s="111" customFormat="1" ht="16.5" customHeight="1" x14ac:dyDescent="0.25">
      <c r="B15" s="185"/>
      <c r="C15" s="208"/>
      <c r="D15" s="113"/>
      <c r="E15" s="114"/>
      <c r="F15" s="113"/>
      <c r="G15" s="186"/>
      <c r="H15" s="186"/>
      <c r="I15" s="187"/>
      <c r="J15" s="188"/>
      <c r="K15" s="193"/>
      <c r="L15" s="116"/>
      <c r="M15" s="116"/>
      <c r="N15" s="117">
        <f>IF(J15&gt;0,((J15-(J15*K15))*L15)+Table5[[#This Row],[OTN (€)]],0)</f>
        <v>0</v>
      </c>
      <c r="O15" s="118"/>
      <c r="P15" s="117">
        <f t="shared" si="0"/>
        <v>0</v>
      </c>
      <c r="Q15" s="119"/>
      <c r="R15" s="117">
        <f t="shared" si="1"/>
        <v>0</v>
      </c>
      <c r="S15" s="120">
        <f t="shared" si="2"/>
        <v>0</v>
      </c>
      <c r="T15" s="121"/>
      <c r="U15" s="189"/>
      <c r="V15" s="190"/>
      <c r="W15" s="122" t="str">
        <f t="shared" si="4"/>
        <v/>
      </c>
      <c r="X15" s="156" t="str">
        <f>IF(V15&gt;0,(Table5[[#This Row],[PC]]-Table5[[#This Row],[Bruto NC]]),"")</f>
        <v/>
      </c>
      <c r="Y15" s="191"/>
      <c r="Z15" s="123" t="str">
        <f t="shared" si="5"/>
        <v/>
      </c>
      <c r="AA15" s="123" t="str">
        <f>IF(Table5[[#This Row],[Mark-up]]&gt;0,ROUNDUP(IF(Y15&gt;0,Z15*(1+(U15/100)),""),-1),"")</f>
        <v/>
      </c>
      <c r="AB15" s="124" t="str">
        <f t="shared" si="6"/>
        <v/>
      </c>
      <c r="AC15" s="123" t="str">
        <f t="shared" si="7"/>
        <v/>
      </c>
      <c r="AD15" s="159"/>
      <c r="AE15" s="125" t="str">
        <f t="shared" si="8"/>
        <v/>
      </c>
      <c r="AF15" s="159"/>
      <c r="AG15" s="125" t="str">
        <f t="shared" si="9"/>
        <v/>
      </c>
      <c r="AH15" s="159"/>
      <c r="AI15" s="125" t="str">
        <f t="shared" si="10"/>
        <v/>
      </c>
    </row>
    <row r="16" spans="1:35" s="139" customFormat="1" ht="16.5" customHeight="1" x14ac:dyDescent="0.25">
      <c r="B16" s="202"/>
      <c r="C16" s="110"/>
      <c r="D16" s="187"/>
      <c r="E16" s="209"/>
      <c r="F16" s="187"/>
      <c r="G16" s="187"/>
      <c r="H16" s="187"/>
      <c r="I16" s="187"/>
      <c r="J16" s="204"/>
      <c r="K16" s="205"/>
      <c r="L16" s="140"/>
      <c r="M16" s="140"/>
      <c r="N16" s="117">
        <f>IF(J16&gt;0,((J16-(J16*K16))*L16)+Table5[[#This Row],[OTN (€)]],0)</f>
        <v>0</v>
      </c>
      <c r="O16" s="142"/>
      <c r="P16" s="141">
        <f t="shared" si="0"/>
        <v>0</v>
      </c>
      <c r="Q16" s="143"/>
      <c r="R16" s="141">
        <f t="shared" si="1"/>
        <v>0</v>
      </c>
      <c r="S16" s="120">
        <f t="shared" si="2"/>
        <v>0</v>
      </c>
      <c r="T16" s="121"/>
      <c r="U16" s="189"/>
      <c r="V16" s="206"/>
      <c r="W16" s="122" t="str">
        <f t="shared" si="4"/>
        <v/>
      </c>
      <c r="X16" s="156" t="str">
        <f>IF(V16&gt;0,(Table5[[#This Row],[PC]]-Table5[[#This Row],[Bruto NC]]),"")</f>
        <v/>
      </c>
      <c r="Y16" s="207"/>
      <c r="Z16" s="144" t="str">
        <f t="shared" si="5"/>
        <v/>
      </c>
      <c r="AA16" s="144" t="str">
        <f>IF(Table5[[#This Row],[Mark-up]]&gt;0,ROUNDUP(IF(Y16&gt;0,Z16*(1+(U16/100)),""),-1),"")</f>
        <v/>
      </c>
      <c r="AB16" s="145" t="str">
        <f t="shared" si="6"/>
        <v/>
      </c>
      <c r="AC16" s="144" t="str">
        <f t="shared" si="7"/>
        <v/>
      </c>
      <c r="AD16" s="161"/>
      <c r="AE16" s="146" t="str">
        <f t="shared" si="8"/>
        <v/>
      </c>
      <c r="AF16" s="161"/>
      <c r="AG16" s="146" t="str">
        <f t="shared" si="9"/>
        <v/>
      </c>
      <c r="AH16" s="161"/>
      <c r="AI16" s="146" t="str">
        <f t="shared" si="10"/>
        <v/>
      </c>
    </row>
    <row r="17" spans="1:35" s="111" customFormat="1" ht="16.5" customHeight="1" x14ac:dyDescent="0.25">
      <c r="A17" s="111" t="s">
        <v>60</v>
      </c>
      <c r="B17" s="185"/>
      <c r="C17" s="126"/>
      <c r="D17" s="113"/>
      <c r="E17" s="114"/>
      <c r="F17" s="113"/>
      <c r="G17" s="186"/>
      <c r="H17" s="186"/>
      <c r="I17" s="187"/>
      <c r="J17" s="188"/>
      <c r="K17" s="193"/>
      <c r="L17" s="116"/>
      <c r="M17" s="116"/>
      <c r="N17" s="117">
        <f>IF(J17&gt;0,((J17-(J17*K17))*L17)+Table5[[#This Row],[OTN (€)]],0)</f>
        <v>0</v>
      </c>
      <c r="O17" s="118"/>
      <c r="P17" s="117">
        <f t="shared" si="0"/>
        <v>0</v>
      </c>
      <c r="Q17" s="119"/>
      <c r="R17" s="117">
        <f t="shared" si="1"/>
        <v>0</v>
      </c>
      <c r="S17" s="120">
        <f t="shared" si="2"/>
        <v>0</v>
      </c>
      <c r="T17" s="121"/>
      <c r="U17" s="189"/>
      <c r="V17" s="190"/>
      <c r="W17" s="122" t="str">
        <f t="shared" si="4"/>
        <v/>
      </c>
      <c r="X17" s="156" t="str">
        <f>IF(V17&gt;0,(Table5[[#This Row],[PC]]-Table5[[#This Row],[Bruto NC]]),"")</f>
        <v/>
      </c>
      <c r="Y17" s="191"/>
      <c r="Z17" s="123" t="str">
        <f t="shared" si="5"/>
        <v/>
      </c>
      <c r="AA17" s="123" t="str">
        <f>IF(Table5[[#This Row],[Mark-up]]&gt;0,ROUNDUP(IF(Y17&gt;0,Z17*(1+(U17/100)),""),-1),"")</f>
        <v/>
      </c>
      <c r="AB17" s="124" t="str">
        <f t="shared" si="6"/>
        <v/>
      </c>
      <c r="AC17" s="123" t="str">
        <f t="shared" si="7"/>
        <v/>
      </c>
      <c r="AD17" s="159"/>
      <c r="AE17" s="125" t="str">
        <f t="shared" si="8"/>
        <v/>
      </c>
      <c r="AF17" s="159"/>
      <c r="AG17" s="125" t="str">
        <f t="shared" si="9"/>
        <v/>
      </c>
      <c r="AH17" s="159"/>
      <c r="AI17" s="125" t="str">
        <f t="shared" si="10"/>
        <v/>
      </c>
    </row>
    <row r="18" spans="1:35" s="139" customFormat="1" ht="16.5" customHeight="1" x14ac:dyDescent="0.25">
      <c r="B18" s="185"/>
      <c r="C18" s="126"/>
      <c r="D18" s="186"/>
      <c r="E18" s="192"/>
      <c r="F18" s="186"/>
      <c r="G18" s="187"/>
      <c r="H18" s="187"/>
      <c r="I18" s="187"/>
      <c r="J18" s="188"/>
      <c r="K18" s="205"/>
      <c r="L18" s="116"/>
      <c r="M18" s="116"/>
      <c r="N18" s="117">
        <f>IF(J18&gt;0,((J18-(J18*K18))*L18)+Table5[[#This Row],[OTN (€)]],0)</f>
        <v>0</v>
      </c>
      <c r="O18" s="118"/>
      <c r="P18" s="141">
        <f t="shared" si="0"/>
        <v>0</v>
      </c>
      <c r="Q18" s="119"/>
      <c r="R18" s="141">
        <f t="shared" si="1"/>
        <v>0</v>
      </c>
      <c r="S18" s="120">
        <f t="shared" si="2"/>
        <v>0</v>
      </c>
      <c r="T18" s="121"/>
      <c r="U18" s="189"/>
      <c r="V18" s="190"/>
      <c r="W18" s="122" t="str">
        <f t="shared" si="4"/>
        <v/>
      </c>
      <c r="X18" s="156" t="str">
        <f>IF(V18&gt;0,(Table5[[#This Row],[PC]]-Table5[[#This Row],[Bruto NC]]),"")</f>
        <v/>
      </c>
      <c r="Y18" s="191"/>
      <c r="Z18" s="144" t="str">
        <f t="shared" si="5"/>
        <v/>
      </c>
      <c r="AA18" s="144" t="str">
        <f>IF(Table5[[#This Row],[Mark-up]]&gt;0,ROUNDUP(IF(Y18&gt;0,Z18*(1+(U18/100)),""),-1),"")</f>
        <v/>
      </c>
      <c r="AB18" s="145" t="str">
        <f t="shared" si="6"/>
        <v/>
      </c>
      <c r="AC18" s="144" t="str">
        <f t="shared" si="7"/>
        <v/>
      </c>
      <c r="AD18" s="161"/>
      <c r="AE18" s="146" t="str">
        <f t="shared" si="8"/>
        <v/>
      </c>
      <c r="AF18" s="161"/>
      <c r="AG18" s="146" t="str">
        <f t="shared" si="9"/>
        <v/>
      </c>
      <c r="AH18" s="161"/>
      <c r="AI18" s="146" t="str">
        <f t="shared" si="10"/>
        <v/>
      </c>
    </row>
    <row r="19" spans="1:35" s="111" customFormat="1" ht="16.5" customHeight="1" x14ac:dyDescent="0.25">
      <c r="B19" s="185"/>
      <c r="C19" s="126"/>
      <c r="D19" s="113"/>
      <c r="E19" s="114"/>
      <c r="F19" s="113"/>
      <c r="G19" s="186"/>
      <c r="H19" s="186"/>
      <c r="I19" s="187"/>
      <c r="J19" s="188"/>
      <c r="K19" s="193"/>
      <c r="L19" s="116"/>
      <c r="M19" s="116"/>
      <c r="N19" s="117">
        <f>IF(J19&gt;0,((J19-(J19*K19))*L19)+Table5[[#This Row],[OTN (€)]],0)</f>
        <v>0</v>
      </c>
      <c r="O19" s="118"/>
      <c r="P19" s="117">
        <f t="shared" si="0"/>
        <v>0</v>
      </c>
      <c r="Q19" s="119"/>
      <c r="R19" s="117">
        <f t="shared" si="1"/>
        <v>0</v>
      </c>
      <c r="S19" s="120">
        <f t="shared" si="2"/>
        <v>0</v>
      </c>
      <c r="T19" s="121"/>
      <c r="U19" s="189"/>
      <c r="V19" s="190"/>
      <c r="W19" s="122" t="str">
        <f t="shared" si="4"/>
        <v/>
      </c>
      <c r="X19" s="156" t="str">
        <f>IF(V19&gt;0,(Table5[[#This Row],[PC]]-Table5[[#This Row],[Bruto NC]]),"")</f>
        <v/>
      </c>
      <c r="Y19" s="191"/>
      <c r="Z19" s="123" t="str">
        <f t="shared" si="5"/>
        <v/>
      </c>
      <c r="AA19" s="123" t="str">
        <f>IF(Table5[[#This Row],[Mark-up]]&gt;0,ROUNDUP(IF(Y19&gt;0,Z19*(1+(U19/100)),""),-1),"")</f>
        <v/>
      </c>
      <c r="AB19" s="124" t="str">
        <f t="shared" si="6"/>
        <v/>
      </c>
      <c r="AC19" s="123" t="str">
        <f t="shared" si="7"/>
        <v/>
      </c>
      <c r="AD19" s="159"/>
      <c r="AE19" s="125" t="str">
        <f t="shared" si="8"/>
        <v/>
      </c>
      <c r="AF19" s="159"/>
      <c r="AG19" s="125" t="str">
        <f t="shared" si="9"/>
        <v/>
      </c>
      <c r="AH19" s="159"/>
      <c r="AI19" s="125" t="str">
        <f t="shared" si="10"/>
        <v/>
      </c>
    </row>
    <row r="20" spans="1:35" s="111" customFormat="1" ht="16.5" customHeight="1" x14ac:dyDescent="0.25">
      <c r="B20" s="185"/>
      <c r="C20" s="126"/>
      <c r="D20" s="186"/>
      <c r="E20" s="192"/>
      <c r="F20" s="186"/>
      <c r="G20" s="186"/>
      <c r="H20" s="186"/>
      <c r="I20" s="187"/>
      <c r="J20" s="188"/>
      <c r="K20" s="193"/>
      <c r="L20" s="116"/>
      <c r="M20" s="116"/>
      <c r="N20" s="117">
        <f>IF(J20&gt;0,((J20-(J20*K20))*L20)+Table5[[#This Row],[OTN (€)]],0)</f>
        <v>0</v>
      </c>
      <c r="O20" s="118"/>
      <c r="P20" s="117">
        <f t="shared" si="0"/>
        <v>0</v>
      </c>
      <c r="Q20" s="119"/>
      <c r="R20" s="117">
        <f t="shared" si="1"/>
        <v>0</v>
      </c>
      <c r="S20" s="120">
        <f t="shared" si="2"/>
        <v>0</v>
      </c>
      <c r="T20" s="121"/>
      <c r="U20" s="189"/>
      <c r="V20" s="190"/>
      <c r="W20" s="122" t="str">
        <f t="shared" si="4"/>
        <v/>
      </c>
      <c r="X20" s="156" t="str">
        <f>IF(V20&gt;0,(Table5[[#This Row],[PC]]-Table5[[#This Row],[Bruto NC]]),"")</f>
        <v/>
      </c>
      <c r="Y20" s="191"/>
      <c r="Z20" s="123" t="str">
        <f t="shared" si="5"/>
        <v/>
      </c>
      <c r="AA20" s="123" t="str">
        <f>IF(Table5[[#This Row],[Mark-up]]&gt;0,ROUNDUP(IF(Y20&gt;0,Z20*(1+(U20/100)),""),-1),"")</f>
        <v/>
      </c>
      <c r="AB20" s="124" t="str">
        <f t="shared" si="6"/>
        <v/>
      </c>
      <c r="AC20" s="123" t="str">
        <f t="shared" si="7"/>
        <v/>
      </c>
      <c r="AD20" s="159"/>
      <c r="AE20" s="125" t="str">
        <f t="shared" si="8"/>
        <v/>
      </c>
      <c r="AF20" s="159"/>
      <c r="AG20" s="125" t="str">
        <f t="shared" si="9"/>
        <v/>
      </c>
      <c r="AH20" s="159"/>
      <c r="AI20" s="125" t="str">
        <f t="shared" si="10"/>
        <v/>
      </c>
    </row>
    <row r="21" spans="1:35" s="111" customFormat="1" ht="16.5" customHeight="1" x14ac:dyDescent="0.25">
      <c r="B21" s="185"/>
      <c r="C21" s="126"/>
      <c r="D21" s="113"/>
      <c r="E21" s="114"/>
      <c r="F21" s="113"/>
      <c r="G21" s="186"/>
      <c r="H21" s="186"/>
      <c r="I21" s="187"/>
      <c r="J21" s="188"/>
      <c r="K21" s="193"/>
      <c r="L21" s="116"/>
      <c r="M21" s="116"/>
      <c r="N21" s="117">
        <f>IF(J21&gt;0,((J21-(J21*K21))*L21)+Table5[[#This Row],[OTN (€)]],0)</f>
        <v>0</v>
      </c>
      <c r="O21" s="118"/>
      <c r="P21" s="117">
        <f t="shared" si="0"/>
        <v>0</v>
      </c>
      <c r="Q21" s="119"/>
      <c r="R21" s="117">
        <f t="shared" si="1"/>
        <v>0</v>
      </c>
      <c r="S21" s="120">
        <f t="shared" si="2"/>
        <v>0</v>
      </c>
      <c r="T21" s="121"/>
      <c r="U21" s="189"/>
      <c r="V21" s="190"/>
      <c r="W21" s="122" t="str">
        <f t="shared" si="4"/>
        <v/>
      </c>
      <c r="X21" s="156" t="str">
        <f>IF(V21&gt;0,(Table5[[#This Row],[PC]]-Table5[[#This Row],[Bruto NC]]),"")</f>
        <v/>
      </c>
      <c r="Y21" s="191"/>
      <c r="Z21" s="123" t="str">
        <f t="shared" si="5"/>
        <v/>
      </c>
      <c r="AA21" s="123" t="str">
        <f>IF(Table5[[#This Row],[Mark-up]]&gt;0,ROUNDUP(IF(Y21&gt;0,Z21*(1+(U21/100)),""),-1),"")</f>
        <v/>
      </c>
      <c r="AB21" s="124" t="str">
        <f t="shared" si="6"/>
        <v/>
      </c>
      <c r="AC21" s="123" t="str">
        <f t="shared" si="7"/>
        <v/>
      </c>
      <c r="AD21" s="159"/>
      <c r="AE21" s="125" t="str">
        <f t="shared" si="8"/>
        <v/>
      </c>
      <c r="AF21" s="159"/>
      <c r="AG21" s="125" t="str">
        <f t="shared" si="9"/>
        <v/>
      </c>
      <c r="AH21" s="159"/>
      <c r="AI21" s="125" t="str">
        <f t="shared" si="10"/>
        <v/>
      </c>
    </row>
    <row r="22" spans="1:35" s="128" customFormat="1" ht="16.5" customHeight="1" x14ac:dyDescent="0.25">
      <c r="B22" s="194"/>
      <c r="C22" s="71"/>
      <c r="D22" s="195"/>
      <c r="E22" s="201"/>
      <c r="F22" s="195"/>
      <c r="G22" s="195"/>
      <c r="H22" s="195"/>
      <c r="I22" s="195"/>
      <c r="J22" s="196"/>
      <c r="K22" s="197"/>
      <c r="L22" s="129"/>
      <c r="M22" s="129"/>
      <c r="N22" s="117">
        <f>IF(J22&gt;0,((J22-(J22*K22))*L22)+Table5[[#This Row],[OTN (€)]],0)</f>
        <v>0</v>
      </c>
      <c r="O22" s="131"/>
      <c r="P22" s="130">
        <f t="shared" si="0"/>
        <v>0</v>
      </c>
      <c r="Q22" s="132"/>
      <c r="R22" s="130">
        <f t="shared" si="1"/>
        <v>0</v>
      </c>
      <c r="S22" s="133">
        <f t="shared" si="2"/>
        <v>0</v>
      </c>
      <c r="T22" s="134"/>
      <c r="U22" s="198"/>
      <c r="V22" s="199"/>
      <c r="W22" s="135" t="str">
        <f t="shared" si="4"/>
        <v/>
      </c>
      <c r="X22" s="157" t="str">
        <f>IF(V22&gt;0,(Table5[[#This Row],[PC]]-Table5[[#This Row],[Bruto NC]]),"")</f>
        <v/>
      </c>
      <c r="Y22" s="200"/>
      <c r="Z22" s="136" t="str">
        <f t="shared" si="5"/>
        <v/>
      </c>
      <c r="AA22" s="136" t="str">
        <f>IF(Table5[[#This Row],[Mark-up]]&gt;0,ROUNDUP(IF(Y22&gt;0,Z22*(1+(U22/100)),""),-1),"")</f>
        <v/>
      </c>
      <c r="AB22" s="137" t="str">
        <f t="shared" si="6"/>
        <v/>
      </c>
      <c r="AC22" s="136" t="str">
        <f t="shared" si="7"/>
        <v/>
      </c>
      <c r="AD22" s="160"/>
      <c r="AE22" s="138" t="str">
        <f t="shared" si="8"/>
        <v/>
      </c>
      <c r="AF22" s="160"/>
      <c r="AG22" s="138" t="str">
        <f t="shared" si="9"/>
        <v/>
      </c>
      <c r="AH22" s="160"/>
      <c r="AI22" s="138" t="str">
        <f t="shared" si="10"/>
        <v/>
      </c>
    </row>
    <row r="23" spans="1:35" s="139" customFormat="1" ht="16.5" customHeight="1" x14ac:dyDescent="0.25">
      <c r="B23" s="202"/>
      <c r="C23" s="126"/>
      <c r="D23" s="78"/>
      <c r="E23" s="79"/>
      <c r="F23" s="78"/>
      <c r="G23" s="187"/>
      <c r="H23" s="187"/>
      <c r="I23" s="187"/>
      <c r="J23" s="204"/>
      <c r="K23" s="205"/>
      <c r="L23" s="140"/>
      <c r="M23" s="140"/>
      <c r="N23" s="117">
        <f>IF(J23&gt;0,((J23-(J23*K23))*L23)+Table5[[#This Row],[OTN (€)]],0)</f>
        <v>0</v>
      </c>
      <c r="O23" s="142"/>
      <c r="P23" s="141">
        <f t="shared" si="0"/>
        <v>0</v>
      </c>
      <c r="Q23" s="143"/>
      <c r="R23" s="141">
        <f t="shared" si="1"/>
        <v>0</v>
      </c>
      <c r="S23" s="120">
        <f t="shared" si="2"/>
        <v>0</v>
      </c>
      <c r="T23" s="121"/>
      <c r="U23" s="189"/>
      <c r="V23" s="206"/>
      <c r="W23" s="122" t="str">
        <f t="shared" si="4"/>
        <v/>
      </c>
      <c r="X23" s="156" t="str">
        <f>IF(V23&gt;0,(Table5[[#This Row],[PC]]-Table5[[#This Row],[Bruto NC]]),"")</f>
        <v/>
      </c>
      <c r="Y23" s="207"/>
      <c r="Z23" s="144" t="str">
        <f t="shared" si="5"/>
        <v/>
      </c>
      <c r="AA23" s="144" t="str">
        <f>IF(Table5[[#This Row],[Mark-up]]&gt;0,ROUNDUP(IF(Y23&gt;0,Z23*(1+(U23/100)),""),-1),"")</f>
        <v/>
      </c>
      <c r="AB23" s="145" t="str">
        <f t="shared" si="6"/>
        <v/>
      </c>
      <c r="AC23" s="144" t="str">
        <f t="shared" si="7"/>
        <v/>
      </c>
      <c r="AD23" s="161"/>
      <c r="AE23" s="146" t="str">
        <f t="shared" si="8"/>
        <v/>
      </c>
      <c r="AF23" s="161"/>
      <c r="AG23" s="146" t="str">
        <f t="shared" si="9"/>
        <v/>
      </c>
      <c r="AH23" s="161"/>
      <c r="AI23" s="146" t="str">
        <f t="shared" si="10"/>
        <v/>
      </c>
    </row>
    <row r="24" spans="1:35" s="139" customFormat="1" ht="16.5" customHeight="1" x14ac:dyDescent="0.25">
      <c r="B24" s="202"/>
      <c r="C24" s="126"/>
      <c r="D24" s="186"/>
      <c r="E24" s="192"/>
      <c r="F24" s="186"/>
      <c r="G24" s="187"/>
      <c r="H24" s="187"/>
      <c r="I24" s="187"/>
      <c r="J24" s="188"/>
      <c r="K24" s="205"/>
      <c r="L24" s="116"/>
      <c r="M24" s="116"/>
      <c r="N24" s="117">
        <f>IF(J24&gt;0,((J24-(J24*K24))*L24)+Table5[[#This Row],[OTN (€)]],0)</f>
        <v>0</v>
      </c>
      <c r="O24" s="118"/>
      <c r="P24" s="141">
        <f t="shared" si="0"/>
        <v>0</v>
      </c>
      <c r="Q24" s="119"/>
      <c r="R24" s="141">
        <f t="shared" si="1"/>
        <v>0</v>
      </c>
      <c r="S24" s="120">
        <f t="shared" si="2"/>
        <v>0</v>
      </c>
      <c r="T24" s="121"/>
      <c r="U24" s="189"/>
      <c r="V24" s="190"/>
      <c r="W24" s="122" t="str">
        <f t="shared" si="4"/>
        <v/>
      </c>
      <c r="X24" s="156" t="str">
        <f>IF(V24&gt;0,(Table5[[#This Row],[PC]]-Table5[[#This Row],[Bruto NC]]),"")</f>
        <v/>
      </c>
      <c r="Y24" s="191"/>
      <c r="Z24" s="144" t="str">
        <f t="shared" si="5"/>
        <v/>
      </c>
      <c r="AA24" s="144" t="str">
        <f>IF(Table5[[#This Row],[Mark-up]]&gt;0,ROUNDUP(IF(Y24&gt;0,Z24*(1+(U24/100)),""),-1),"")</f>
        <v/>
      </c>
      <c r="AB24" s="145" t="str">
        <f t="shared" si="6"/>
        <v/>
      </c>
      <c r="AC24" s="144" t="str">
        <f t="shared" si="7"/>
        <v/>
      </c>
      <c r="AD24" s="161"/>
      <c r="AE24" s="146" t="str">
        <f t="shared" si="8"/>
        <v/>
      </c>
      <c r="AF24" s="161"/>
      <c r="AG24" s="146" t="str">
        <f t="shared" si="9"/>
        <v/>
      </c>
      <c r="AH24" s="161"/>
      <c r="AI24" s="146" t="str">
        <f t="shared" si="10"/>
        <v/>
      </c>
    </row>
    <row r="25" spans="1:35" s="128" customFormat="1" ht="16.5" customHeight="1" x14ac:dyDescent="0.25">
      <c r="B25" s="194"/>
      <c r="C25" s="71"/>
      <c r="D25" s="72"/>
      <c r="E25" s="73"/>
      <c r="F25" s="72"/>
      <c r="G25" s="195"/>
      <c r="H25" s="195"/>
      <c r="I25" s="195"/>
      <c r="J25" s="196"/>
      <c r="K25" s="197"/>
      <c r="L25" s="129"/>
      <c r="M25" s="129"/>
      <c r="N25" s="117">
        <f>IF(J25&gt;0,((J25-(J25*K25))*L25)+Table5[[#This Row],[OTN (€)]],0)</f>
        <v>0</v>
      </c>
      <c r="O25" s="131"/>
      <c r="P25" s="130">
        <f t="shared" si="0"/>
        <v>0</v>
      </c>
      <c r="Q25" s="132"/>
      <c r="R25" s="130">
        <f t="shared" si="1"/>
        <v>0</v>
      </c>
      <c r="S25" s="133">
        <f t="shared" si="2"/>
        <v>0</v>
      </c>
      <c r="T25" s="134"/>
      <c r="U25" s="198"/>
      <c r="V25" s="199"/>
      <c r="W25" s="135" t="str">
        <f t="shared" si="4"/>
        <v/>
      </c>
      <c r="X25" s="157" t="str">
        <f>IF(V25&gt;0,(Table5[[#This Row],[PC]]-Table5[[#This Row],[Bruto NC]]),"")</f>
        <v/>
      </c>
      <c r="Y25" s="200"/>
      <c r="Z25" s="136" t="str">
        <f t="shared" si="5"/>
        <v/>
      </c>
      <c r="AA25" s="136" t="str">
        <f>IF(Table5[[#This Row],[Mark-up]]&gt;0,ROUNDUP(IF(Y25&gt;0,Z25*(1+(U25/100)),""),-1),"")</f>
        <v/>
      </c>
      <c r="AB25" s="137" t="str">
        <f t="shared" si="6"/>
        <v/>
      </c>
      <c r="AC25" s="136" t="str">
        <f t="shared" si="7"/>
        <v/>
      </c>
      <c r="AD25" s="160"/>
      <c r="AE25" s="138" t="str">
        <f t="shared" si="8"/>
        <v/>
      </c>
      <c r="AF25" s="160"/>
      <c r="AG25" s="138" t="str">
        <f t="shared" si="9"/>
        <v/>
      </c>
      <c r="AH25" s="160"/>
      <c r="AI25" s="138" t="str">
        <f t="shared" si="10"/>
        <v/>
      </c>
    </row>
    <row r="26" spans="1:35" s="111" customFormat="1" ht="16.5" customHeight="1" x14ac:dyDescent="0.25">
      <c r="B26" s="185"/>
      <c r="C26" s="126"/>
      <c r="D26" s="186"/>
      <c r="E26" s="192"/>
      <c r="F26" s="186"/>
      <c r="G26" s="210"/>
      <c r="H26" s="186"/>
      <c r="I26" s="187"/>
      <c r="J26" s="188"/>
      <c r="K26" s="193"/>
      <c r="L26" s="116"/>
      <c r="M26" s="116"/>
      <c r="N26" s="117">
        <f>IF(J26&gt;0,((J26-(J26*K26))*L26)+Table5[[#This Row],[OTN (€)]],0)</f>
        <v>0</v>
      </c>
      <c r="O26" s="118"/>
      <c r="P26" s="117">
        <f t="shared" si="0"/>
        <v>0</v>
      </c>
      <c r="Q26" s="119"/>
      <c r="R26" s="117">
        <f t="shared" si="1"/>
        <v>0</v>
      </c>
      <c r="S26" s="120">
        <f t="shared" si="2"/>
        <v>0</v>
      </c>
      <c r="T26" s="121"/>
      <c r="U26" s="189"/>
      <c r="V26" s="190"/>
      <c r="W26" s="122" t="str">
        <f t="shared" si="4"/>
        <v/>
      </c>
      <c r="X26" s="156" t="str">
        <f>IF(V26&gt;0,(Table5[[#This Row],[PC]]-Table5[[#This Row],[Bruto NC]]),"")</f>
        <v/>
      </c>
      <c r="Y26" s="191"/>
      <c r="Z26" s="123" t="str">
        <f t="shared" si="5"/>
        <v/>
      </c>
      <c r="AA26" s="123" t="str">
        <f>IF(Table5[[#This Row],[Mark-up]]&gt;0,ROUNDUP(IF(Y26&gt;0,Z26*(1+(U26/100)),""),-1),"")</f>
        <v/>
      </c>
      <c r="AB26" s="124" t="str">
        <f t="shared" si="6"/>
        <v/>
      </c>
      <c r="AC26" s="123" t="str">
        <f t="shared" si="7"/>
        <v/>
      </c>
      <c r="AD26" s="159"/>
      <c r="AE26" s="125" t="str">
        <f t="shared" si="8"/>
        <v/>
      </c>
      <c r="AF26" s="159"/>
      <c r="AG26" s="125" t="str">
        <f t="shared" si="9"/>
        <v/>
      </c>
      <c r="AH26" s="159"/>
      <c r="AI26" s="125" t="str">
        <f t="shared" si="10"/>
        <v/>
      </c>
    </row>
    <row r="27" spans="1:35" s="111" customFormat="1" ht="16.5" customHeight="1" x14ac:dyDescent="0.25">
      <c r="B27" s="185"/>
      <c r="C27" s="126"/>
      <c r="D27" s="113"/>
      <c r="E27" s="114"/>
      <c r="F27" s="113"/>
      <c r="G27" s="210"/>
      <c r="H27" s="186"/>
      <c r="I27" s="187"/>
      <c r="J27" s="188"/>
      <c r="K27" s="193"/>
      <c r="L27" s="116"/>
      <c r="M27" s="116"/>
      <c r="N27" s="117">
        <f>IF(J27&gt;0,((J27-(J27*K27))*L27)+Table5[[#This Row],[OTN (€)]],0)</f>
        <v>0</v>
      </c>
      <c r="O27" s="118"/>
      <c r="P27" s="117">
        <f t="shared" si="0"/>
        <v>0</v>
      </c>
      <c r="Q27" s="119"/>
      <c r="R27" s="117">
        <f t="shared" si="1"/>
        <v>0</v>
      </c>
      <c r="S27" s="120">
        <f t="shared" si="2"/>
        <v>0</v>
      </c>
      <c r="T27" s="121"/>
      <c r="U27" s="189"/>
      <c r="V27" s="190"/>
      <c r="W27" s="122" t="str">
        <f t="shared" si="4"/>
        <v/>
      </c>
      <c r="X27" s="156" t="str">
        <f>IF(V27&gt;0,(Table5[[#This Row],[PC]]-Table5[[#This Row],[Bruto NC]]),"")</f>
        <v/>
      </c>
      <c r="Y27" s="191"/>
      <c r="Z27" s="123" t="str">
        <f t="shared" si="5"/>
        <v/>
      </c>
      <c r="AA27" s="123" t="str">
        <f>IF(Table5[[#This Row],[Mark-up]]&gt;0,ROUNDUP(IF(Y27&gt;0,Z27*(1+(U27/100)),""),-1),"")</f>
        <v/>
      </c>
      <c r="AB27" s="124" t="str">
        <f t="shared" si="6"/>
        <v/>
      </c>
      <c r="AC27" s="123" t="str">
        <f t="shared" si="7"/>
        <v/>
      </c>
      <c r="AD27" s="159"/>
      <c r="AE27" s="125" t="str">
        <f t="shared" si="8"/>
        <v/>
      </c>
      <c r="AF27" s="159"/>
      <c r="AG27" s="125" t="str">
        <f t="shared" si="9"/>
        <v/>
      </c>
      <c r="AH27" s="159"/>
      <c r="AI27" s="125" t="str">
        <f t="shared" si="10"/>
        <v/>
      </c>
    </row>
    <row r="28" spans="1:35" s="111" customFormat="1" ht="16.5" customHeight="1" x14ac:dyDescent="0.25">
      <c r="B28" s="185"/>
      <c r="C28" s="126"/>
      <c r="D28" s="186"/>
      <c r="E28" s="192"/>
      <c r="F28" s="186"/>
      <c r="G28" s="210"/>
      <c r="H28" s="186"/>
      <c r="I28" s="187"/>
      <c r="J28" s="188"/>
      <c r="K28" s="193"/>
      <c r="L28" s="116"/>
      <c r="M28" s="116"/>
      <c r="N28" s="117">
        <f>IF(J28&gt;0,((J28-(J28*K28))*L28)+Table5[[#This Row],[OTN (€)]],0)</f>
        <v>0</v>
      </c>
      <c r="O28" s="118"/>
      <c r="P28" s="117">
        <f t="shared" si="0"/>
        <v>0</v>
      </c>
      <c r="Q28" s="119"/>
      <c r="R28" s="117">
        <f t="shared" si="1"/>
        <v>0</v>
      </c>
      <c r="S28" s="120">
        <f t="shared" si="2"/>
        <v>0</v>
      </c>
      <c r="T28" s="121"/>
      <c r="U28" s="189"/>
      <c r="V28" s="190"/>
      <c r="W28" s="122" t="str">
        <f t="shared" si="4"/>
        <v/>
      </c>
      <c r="X28" s="156" t="str">
        <f>IF(V28&gt;0,(Table5[[#This Row],[PC]]-Table5[[#This Row],[Bruto NC]]),"")</f>
        <v/>
      </c>
      <c r="Y28" s="191"/>
      <c r="Z28" s="123" t="str">
        <f t="shared" si="5"/>
        <v/>
      </c>
      <c r="AA28" s="123" t="str">
        <f>IF(Table5[[#This Row],[Mark-up]]&gt;0,ROUNDUP(IF(Y28&gt;0,Z28*(1+(U28/100)),""),-1),"")</f>
        <v/>
      </c>
      <c r="AB28" s="124" t="str">
        <f t="shared" si="6"/>
        <v/>
      </c>
      <c r="AC28" s="123" t="str">
        <f t="shared" si="7"/>
        <v/>
      </c>
      <c r="AD28" s="159"/>
      <c r="AE28" s="125" t="str">
        <f t="shared" si="8"/>
        <v/>
      </c>
      <c r="AF28" s="159"/>
      <c r="AG28" s="125" t="str">
        <f t="shared" si="9"/>
        <v/>
      </c>
      <c r="AH28" s="159"/>
      <c r="AI28" s="125" t="str">
        <f t="shared" si="10"/>
        <v/>
      </c>
    </row>
    <row r="29" spans="1:35" s="111" customFormat="1" ht="16.5" customHeight="1" x14ac:dyDescent="0.25">
      <c r="B29" s="185"/>
      <c r="C29" s="126"/>
      <c r="D29" s="113"/>
      <c r="E29" s="114"/>
      <c r="F29" s="113"/>
      <c r="G29" s="210"/>
      <c r="H29" s="186"/>
      <c r="I29" s="187"/>
      <c r="J29" s="188"/>
      <c r="K29" s="193"/>
      <c r="L29" s="116"/>
      <c r="M29" s="116"/>
      <c r="N29" s="117">
        <f>IF(J29&gt;0,((J29-(J29*K29))*L29)+Table5[[#This Row],[OTN (€)]],0)</f>
        <v>0</v>
      </c>
      <c r="O29" s="118"/>
      <c r="P29" s="117">
        <f t="shared" si="0"/>
        <v>0</v>
      </c>
      <c r="Q29" s="119"/>
      <c r="R29" s="117">
        <f t="shared" si="1"/>
        <v>0</v>
      </c>
      <c r="S29" s="120">
        <f t="shared" si="2"/>
        <v>0</v>
      </c>
      <c r="T29" s="121"/>
      <c r="U29" s="189"/>
      <c r="V29" s="190"/>
      <c r="W29" s="122" t="str">
        <f t="shared" si="4"/>
        <v/>
      </c>
      <c r="X29" s="156" t="str">
        <f>IF(V29&gt;0,(Table5[[#This Row],[PC]]-Table5[[#This Row],[Bruto NC]]),"")</f>
        <v/>
      </c>
      <c r="Y29" s="191"/>
      <c r="Z29" s="123" t="str">
        <f t="shared" si="5"/>
        <v/>
      </c>
      <c r="AA29" s="123" t="str">
        <f>IF(Table5[[#This Row],[Mark-up]]&gt;0,ROUNDUP(IF(Y29&gt;0,Z29*(1+(U29/100)),""),-1),"")</f>
        <v/>
      </c>
      <c r="AB29" s="124" t="str">
        <f t="shared" si="6"/>
        <v/>
      </c>
      <c r="AC29" s="123" t="str">
        <f t="shared" si="7"/>
        <v/>
      </c>
      <c r="AD29" s="159"/>
      <c r="AE29" s="125" t="str">
        <f t="shared" si="8"/>
        <v/>
      </c>
      <c r="AF29" s="159"/>
      <c r="AG29" s="125" t="str">
        <f t="shared" si="9"/>
        <v/>
      </c>
      <c r="AH29" s="159"/>
      <c r="AI29" s="125" t="str">
        <f t="shared" si="10"/>
        <v/>
      </c>
    </row>
    <row r="30" spans="1:35" s="111" customFormat="1" ht="16.5" customHeight="1" x14ac:dyDescent="0.25">
      <c r="B30" s="185"/>
      <c r="C30" s="126"/>
      <c r="D30" s="186"/>
      <c r="E30" s="192"/>
      <c r="F30" s="186"/>
      <c r="G30" s="186"/>
      <c r="H30" s="186"/>
      <c r="I30" s="187"/>
      <c r="J30" s="188"/>
      <c r="K30" s="193"/>
      <c r="L30" s="116"/>
      <c r="M30" s="116"/>
      <c r="N30" s="117">
        <f>IF(J30&gt;0,((J30-(J30*K30))*L30)+Table5[[#This Row],[OTN (€)]],0)</f>
        <v>0</v>
      </c>
      <c r="O30" s="118"/>
      <c r="P30" s="147">
        <f t="shared" si="0"/>
        <v>0</v>
      </c>
      <c r="Q30" s="119"/>
      <c r="R30" s="147">
        <f t="shared" si="1"/>
        <v>0</v>
      </c>
      <c r="S30" s="120">
        <f t="shared" si="2"/>
        <v>0</v>
      </c>
      <c r="T30" s="121"/>
      <c r="U30" s="189"/>
      <c r="V30" s="190"/>
      <c r="W30" s="122" t="str">
        <f t="shared" si="4"/>
        <v/>
      </c>
      <c r="X30" s="156" t="str">
        <f>IF(V30&gt;0,(Table5[[#This Row],[PC]]-Table5[[#This Row],[Bruto NC]]),"")</f>
        <v/>
      </c>
      <c r="Y30" s="191"/>
      <c r="Z30" s="123" t="str">
        <f t="shared" si="5"/>
        <v/>
      </c>
      <c r="AA30" s="123" t="str">
        <f>IF(Table5[[#This Row],[Mark-up]]&gt;0,ROUNDUP(IF(Y30&gt;0,Z30*(1+(U30/100)),""),-1),"")</f>
        <v/>
      </c>
      <c r="AB30" s="124" t="str">
        <f t="shared" si="6"/>
        <v/>
      </c>
      <c r="AC30" s="123" t="str">
        <f t="shared" si="7"/>
        <v/>
      </c>
      <c r="AD30" s="159"/>
      <c r="AE30" s="125" t="str">
        <f t="shared" si="8"/>
        <v/>
      </c>
      <c r="AF30" s="159"/>
      <c r="AG30" s="125" t="str">
        <f t="shared" si="9"/>
        <v/>
      </c>
      <c r="AH30" s="159"/>
      <c r="AI30" s="125" t="str">
        <f t="shared" si="10"/>
        <v/>
      </c>
    </row>
    <row r="31" spans="1:35" s="111" customFormat="1" ht="16.5" customHeight="1" x14ac:dyDescent="0.25">
      <c r="B31" s="185"/>
      <c r="C31" s="126"/>
      <c r="D31" s="186"/>
      <c r="E31" s="192"/>
      <c r="F31" s="186"/>
      <c r="G31" s="186"/>
      <c r="H31" s="186"/>
      <c r="I31" s="187"/>
      <c r="J31" s="188"/>
      <c r="K31" s="193"/>
      <c r="L31" s="116"/>
      <c r="M31" s="116"/>
      <c r="N31" s="117">
        <f>IF(J31&gt;0,((J31-(J31*K31))*L31)+Table5[[#This Row],[OTN (€)]],0)</f>
        <v>0</v>
      </c>
      <c r="O31" s="118"/>
      <c r="P31" s="117">
        <f t="shared" si="0"/>
        <v>0</v>
      </c>
      <c r="Q31" s="119"/>
      <c r="R31" s="117">
        <f t="shared" si="1"/>
        <v>0</v>
      </c>
      <c r="S31" s="120">
        <f t="shared" si="2"/>
        <v>0</v>
      </c>
      <c r="T31" s="121"/>
      <c r="U31" s="189"/>
      <c r="V31" s="190"/>
      <c r="W31" s="122" t="str">
        <f t="shared" si="4"/>
        <v/>
      </c>
      <c r="X31" s="156" t="str">
        <f>IF(V31&gt;0,(Table5[[#This Row],[PC]]-Table5[[#This Row],[Bruto NC]]),"")</f>
        <v/>
      </c>
      <c r="Y31" s="191"/>
      <c r="Z31" s="123" t="str">
        <f t="shared" si="5"/>
        <v/>
      </c>
      <c r="AA31" s="123" t="str">
        <f>IF(Table5[[#This Row],[Mark-up]]&gt;0,ROUNDUP(IF(Y31&gt;0,Z31*(1+(U31/100)),""),-1),"")</f>
        <v/>
      </c>
      <c r="AB31" s="124" t="str">
        <f t="shared" si="6"/>
        <v/>
      </c>
      <c r="AC31" s="123" t="str">
        <f t="shared" si="7"/>
        <v/>
      </c>
      <c r="AD31" s="159"/>
      <c r="AE31" s="125" t="str">
        <f t="shared" si="8"/>
        <v/>
      </c>
      <c r="AF31" s="159"/>
      <c r="AG31" s="125" t="str">
        <f t="shared" si="9"/>
        <v/>
      </c>
      <c r="AH31" s="159"/>
      <c r="AI31" s="125" t="str">
        <f t="shared" si="10"/>
        <v/>
      </c>
    </row>
    <row r="32" spans="1:35" s="139" customFormat="1" ht="16.5" customHeight="1" x14ac:dyDescent="0.25">
      <c r="B32" s="185"/>
      <c r="C32" s="126"/>
      <c r="D32" s="186"/>
      <c r="E32" s="192"/>
      <c r="F32" s="186"/>
      <c r="G32" s="186"/>
      <c r="H32" s="186"/>
      <c r="I32" s="187"/>
      <c r="J32" s="188"/>
      <c r="K32" s="193"/>
      <c r="L32" s="116"/>
      <c r="M32" s="116"/>
      <c r="N32" s="117">
        <f>IF(J32&gt;0,((J32-(J32*K32))*L32)+Table5[[#This Row],[OTN (€)]],0)</f>
        <v>0</v>
      </c>
      <c r="O32" s="118"/>
      <c r="P32" s="147">
        <f t="shared" si="0"/>
        <v>0</v>
      </c>
      <c r="Q32" s="119"/>
      <c r="R32" s="147">
        <f t="shared" si="1"/>
        <v>0</v>
      </c>
      <c r="S32" s="120">
        <f t="shared" si="2"/>
        <v>0</v>
      </c>
      <c r="T32" s="121"/>
      <c r="U32" s="189"/>
      <c r="V32" s="190"/>
      <c r="W32" s="122" t="str">
        <f t="shared" si="4"/>
        <v/>
      </c>
      <c r="X32" s="156" t="str">
        <f>IF(V32&gt;0,(Table5[[#This Row],[PC]]-Table5[[#This Row],[Bruto NC]]),"")</f>
        <v/>
      </c>
      <c r="Y32" s="191"/>
      <c r="Z32" s="123" t="str">
        <f t="shared" si="5"/>
        <v/>
      </c>
      <c r="AA32" s="123" t="str">
        <f>IF(Table5[[#This Row],[Mark-up]]&gt;0,ROUNDUP(IF(Y32&gt;0,Z32*(1+(U32/100)),""),-1),"")</f>
        <v/>
      </c>
      <c r="AB32" s="124" t="str">
        <f t="shared" si="6"/>
        <v/>
      </c>
      <c r="AC32" s="123" t="str">
        <f t="shared" si="7"/>
        <v/>
      </c>
      <c r="AD32" s="159"/>
      <c r="AE32" s="125" t="str">
        <f t="shared" si="8"/>
        <v/>
      </c>
      <c r="AF32" s="159"/>
      <c r="AG32" s="125" t="str">
        <f t="shared" si="9"/>
        <v/>
      </c>
      <c r="AH32" s="159"/>
      <c r="AI32" s="125" t="str">
        <f t="shared" si="10"/>
        <v/>
      </c>
    </row>
    <row r="33" spans="2:35" s="139" customFormat="1" ht="16.5" customHeight="1" x14ac:dyDescent="0.25">
      <c r="B33" s="185"/>
      <c r="C33" s="126"/>
      <c r="D33" s="113"/>
      <c r="E33" s="114"/>
      <c r="F33" s="113"/>
      <c r="G33" s="210"/>
      <c r="H33" s="186"/>
      <c r="I33" s="187"/>
      <c r="J33" s="188"/>
      <c r="K33" s="193"/>
      <c r="L33" s="116"/>
      <c r="M33" s="116"/>
      <c r="N33" s="117">
        <f>IF(J33&gt;0,((J33-(J33*K33))*L33)+Table5[[#This Row],[OTN (€)]],0)</f>
        <v>0</v>
      </c>
      <c r="O33" s="118"/>
      <c r="P33" s="117">
        <f t="shared" si="0"/>
        <v>0</v>
      </c>
      <c r="Q33" s="119"/>
      <c r="R33" s="117">
        <f t="shared" si="1"/>
        <v>0</v>
      </c>
      <c r="S33" s="120">
        <f t="shared" si="2"/>
        <v>0</v>
      </c>
      <c r="T33" s="121"/>
      <c r="U33" s="189"/>
      <c r="V33" s="190"/>
      <c r="W33" s="122" t="str">
        <f t="shared" si="4"/>
        <v/>
      </c>
      <c r="X33" s="156" t="str">
        <f>IF(V33&gt;0,(Table5[[#This Row],[PC]]-Table5[[#This Row],[Bruto NC]]),"")</f>
        <v/>
      </c>
      <c r="Y33" s="191"/>
      <c r="Z33" s="123" t="str">
        <f t="shared" si="5"/>
        <v/>
      </c>
      <c r="AA33" s="123" t="str">
        <f>IF(Table5[[#This Row],[Mark-up]]&gt;0,ROUNDUP(IF(Y33&gt;0,Z33*(1+(U33/100)),""),-1),"")</f>
        <v/>
      </c>
      <c r="AB33" s="124" t="str">
        <f t="shared" si="6"/>
        <v/>
      </c>
      <c r="AC33" s="123" t="str">
        <f t="shared" si="7"/>
        <v/>
      </c>
      <c r="AD33" s="159"/>
      <c r="AE33" s="125" t="str">
        <f t="shared" si="8"/>
        <v/>
      </c>
      <c r="AF33" s="159"/>
      <c r="AG33" s="125" t="str">
        <f t="shared" si="9"/>
        <v/>
      </c>
      <c r="AH33" s="159"/>
      <c r="AI33" s="125" t="str">
        <f t="shared" si="10"/>
        <v/>
      </c>
    </row>
    <row r="34" spans="2:35" s="139" customFormat="1" ht="16.5" customHeight="1" x14ac:dyDescent="0.25">
      <c r="B34" s="185"/>
      <c r="C34" s="126"/>
      <c r="D34" s="186"/>
      <c r="E34" s="192"/>
      <c r="F34" s="186"/>
      <c r="G34" s="186"/>
      <c r="H34" s="186"/>
      <c r="I34" s="187"/>
      <c r="J34" s="188"/>
      <c r="K34" s="193"/>
      <c r="L34" s="116"/>
      <c r="M34" s="116"/>
      <c r="N34" s="117">
        <f>IF(J34&gt;0,((J34-(J34*K34))*L34)+Table5[[#This Row],[OTN (€)]],0)</f>
        <v>0</v>
      </c>
      <c r="O34" s="118"/>
      <c r="P34" s="147">
        <f t="shared" si="0"/>
        <v>0</v>
      </c>
      <c r="Q34" s="119"/>
      <c r="R34" s="147">
        <f t="shared" si="1"/>
        <v>0</v>
      </c>
      <c r="S34" s="120">
        <f t="shared" si="2"/>
        <v>0</v>
      </c>
      <c r="T34" s="121"/>
      <c r="U34" s="189"/>
      <c r="V34" s="190"/>
      <c r="W34" s="122" t="str">
        <f t="shared" si="4"/>
        <v/>
      </c>
      <c r="X34" s="156" t="str">
        <f>IF(V34&gt;0,(Table5[[#This Row],[PC]]-Table5[[#This Row],[Bruto NC]]),"")</f>
        <v/>
      </c>
      <c r="Y34" s="191"/>
      <c r="Z34" s="123" t="str">
        <f t="shared" si="5"/>
        <v/>
      </c>
      <c r="AA34" s="123" t="str">
        <f>IF(Table5[[#This Row],[Mark-up]]&gt;0,ROUNDUP(IF(Y34&gt;0,Z34*(1+(U34/100)),""),-1),"")</f>
        <v/>
      </c>
      <c r="AB34" s="124" t="str">
        <f t="shared" si="6"/>
        <v/>
      </c>
      <c r="AC34" s="123" t="str">
        <f t="shared" si="7"/>
        <v/>
      </c>
      <c r="AD34" s="159"/>
      <c r="AE34" s="125" t="str">
        <f t="shared" si="8"/>
        <v/>
      </c>
      <c r="AF34" s="159"/>
      <c r="AG34" s="125" t="str">
        <f t="shared" si="9"/>
        <v/>
      </c>
      <c r="AH34" s="159"/>
      <c r="AI34" s="125" t="str">
        <f t="shared" si="10"/>
        <v/>
      </c>
    </row>
    <row r="35" spans="2:35" s="139" customFormat="1" ht="16.5" customHeight="1" x14ac:dyDescent="0.25">
      <c r="B35" s="202"/>
      <c r="C35" s="126"/>
      <c r="D35" s="186"/>
      <c r="E35" s="192"/>
      <c r="F35" s="186"/>
      <c r="G35" s="210"/>
      <c r="H35" s="187"/>
      <c r="I35" s="187"/>
      <c r="J35" s="188"/>
      <c r="K35" s="205"/>
      <c r="L35" s="116"/>
      <c r="M35" s="116"/>
      <c r="N35" s="117">
        <f>IF(J35&gt;0,((J35-(J35*K35))*L35)+Table5[[#This Row],[OTN (€)]],0)</f>
        <v>0</v>
      </c>
      <c r="O35" s="118"/>
      <c r="P35" s="141">
        <f t="shared" si="0"/>
        <v>0</v>
      </c>
      <c r="Q35" s="119"/>
      <c r="R35" s="141">
        <f t="shared" si="1"/>
        <v>0</v>
      </c>
      <c r="S35" s="120">
        <f t="shared" si="2"/>
        <v>0</v>
      </c>
      <c r="T35" s="121"/>
      <c r="U35" s="189"/>
      <c r="V35" s="190"/>
      <c r="W35" s="122" t="str">
        <f t="shared" si="4"/>
        <v/>
      </c>
      <c r="X35" s="156" t="str">
        <f>IF(V35&gt;0,(Table5[[#This Row],[PC]]-Table5[[#This Row],[Bruto NC]]),"")</f>
        <v/>
      </c>
      <c r="Y35" s="191"/>
      <c r="Z35" s="144" t="str">
        <f t="shared" si="5"/>
        <v/>
      </c>
      <c r="AA35" s="144" t="str">
        <f>IF(Table5[[#This Row],[Mark-up]]&gt;0,ROUNDUP(IF(Y35&gt;0,Z35*(1+(U35/100)),""),-1),"")</f>
        <v/>
      </c>
      <c r="AB35" s="145" t="str">
        <f t="shared" si="6"/>
        <v/>
      </c>
      <c r="AC35" s="144" t="str">
        <f t="shared" si="7"/>
        <v/>
      </c>
      <c r="AD35" s="161"/>
      <c r="AE35" s="146" t="str">
        <f t="shared" si="8"/>
        <v/>
      </c>
      <c r="AF35" s="161"/>
      <c r="AG35" s="146" t="str">
        <f t="shared" si="9"/>
        <v/>
      </c>
      <c r="AH35" s="161"/>
      <c r="AI35" s="146" t="str">
        <f t="shared" si="10"/>
        <v/>
      </c>
    </row>
    <row r="36" spans="2:35" s="139" customFormat="1" ht="16.5" customHeight="1" x14ac:dyDescent="0.25">
      <c r="B36" s="185"/>
      <c r="C36" s="126"/>
      <c r="D36" s="186"/>
      <c r="E36" s="192"/>
      <c r="F36" s="186"/>
      <c r="G36" s="186"/>
      <c r="H36" s="186"/>
      <c r="I36" s="187"/>
      <c r="J36" s="188"/>
      <c r="K36" s="193"/>
      <c r="L36" s="116"/>
      <c r="M36" s="116"/>
      <c r="N36" s="117">
        <f>IF(J36&gt;0,((J36-(J36*K36))*L36)+Table5[[#This Row],[OTN (€)]],0)</f>
        <v>0</v>
      </c>
      <c r="O36" s="118"/>
      <c r="P36" s="147">
        <f t="shared" si="0"/>
        <v>0</v>
      </c>
      <c r="Q36" s="119"/>
      <c r="R36" s="147">
        <f t="shared" si="1"/>
        <v>0</v>
      </c>
      <c r="S36" s="120">
        <f t="shared" si="2"/>
        <v>0</v>
      </c>
      <c r="T36" s="121"/>
      <c r="U36" s="189"/>
      <c r="V36" s="190"/>
      <c r="W36" s="122" t="str">
        <f t="shared" si="4"/>
        <v/>
      </c>
      <c r="X36" s="156" t="str">
        <f>IF(V36&gt;0,(Table5[[#This Row],[PC]]-Table5[[#This Row],[Bruto NC]]),"")</f>
        <v/>
      </c>
      <c r="Y36" s="191"/>
      <c r="Z36" s="123" t="str">
        <f t="shared" si="5"/>
        <v/>
      </c>
      <c r="AA36" s="123" t="str">
        <f>IF(Table5[[#This Row],[Mark-up]]&gt;0,ROUNDUP(IF(Y36&gt;0,Z36*(1+(U36/100)),""),-1),"")</f>
        <v/>
      </c>
      <c r="AB36" s="124" t="str">
        <f t="shared" si="6"/>
        <v/>
      </c>
      <c r="AC36" s="123" t="str">
        <f t="shared" si="7"/>
        <v/>
      </c>
      <c r="AD36" s="159"/>
      <c r="AE36" s="125" t="str">
        <f t="shared" si="8"/>
        <v/>
      </c>
      <c r="AF36" s="159"/>
      <c r="AG36" s="125" t="str">
        <f t="shared" si="9"/>
        <v/>
      </c>
      <c r="AH36" s="159"/>
      <c r="AI36" s="125" t="str">
        <f t="shared" si="10"/>
        <v/>
      </c>
    </row>
    <row r="37" spans="2:35" s="139" customFormat="1" ht="16.5" customHeight="1" x14ac:dyDescent="0.25">
      <c r="B37" s="209"/>
      <c r="C37" s="126"/>
      <c r="D37" s="113"/>
      <c r="E37" s="114"/>
      <c r="F37" s="113"/>
      <c r="G37" s="210"/>
      <c r="H37" s="187"/>
      <c r="I37" s="187"/>
      <c r="J37" s="188"/>
      <c r="K37" s="205"/>
      <c r="L37" s="116"/>
      <c r="M37" s="116"/>
      <c r="N37" s="117">
        <f>IF(J37&gt;0,((J37-(J37*K37))*L37)+Table5[[#This Row],[OTN (€)]],0)</f>
        <v>0</v>
      </c>
      <c r="O37" s="118"/>
      <c r="P37" s="141">
        <f t="shared" si="0"/>
        <v>0</v>
      </c>
      <c r="Q37" s="119"/>
      <c r="R37" s="141">
        <f t="shared" si="1"/>
        <v>0</v>
      </c>
      <c r="S37" s="120">
        <f t="shared" si="2"/>
        <v>0</v>
      </c>
      <c r="T37" s="121"/>
      <c r="U37" s="189"/>
      <c r="V37" s="190"/>
      <c r="W37" s="122" t="str">
        <f t="shared" si="4"/>
        <v/>
      </c>
      <c r="X37" s="156" t="str">
        <f>IF(V37&gt;0,(Table5[[#This Row],[PC]]-Table5[[#This Row],[Bruto NC]]),"")</f>
        <v/>
      </c>
      <c r="Y37" s="191"/>
      <c r="Z37" s="144" t="str">
        <f t="shared" si="5"/>
        <v/>
      </c>
      <c r="AA37" s="144" t="str">
        <f>IF(Table5[[#This Row],[Mark-up]]&gt;0,ROUNDUP(IF(Y37&gt;0,Z37*(1+(U37/100)),""),-1),"")</f>
        <v/>
      </c>
      <c r="AB37" s="145" t="str">
        <f t="shared" si="6"/>
        <v/>
      </c>
      <c r="AC37" s="144" t="str">
        <f t="shared" si="7"/>
        <v/>
      </c>
      <c r="AD37" s="161"/>
      <c r="AE37" s="146" t="str">
        <f t="shared" si="8"/>
        <v/>
      </c>
      <c r="AF37" s="161"/>
      <c r="AG37" s="146" t="str">
        <f t="shared" si="9"/>
        <v/>
      </c>
      <c r="AH37" s="161"/>
      <c r="AI37" s="146" t="str">
        <f t="shared" si="10"/>
        <v/>
      </c>
    </row>
    <row r="38" spans="2:35" s="111" customFormat="1" ht="16.5" customHeight="1" x14ac:dyDescent="0.25">
      <c r="B38" s="185"/>
      <c r="C38" s="126"/>
      <c r="D38" s="186"/>
      <c r="E38" s="192"/>
      <c r="F38" s="186"/>
      <c r="G38" s="186"/>
      <c r="H38" s="186"/>
      <c r="I38" s="187"/>
      <c r="J38" s="188"/>
      <c r="K38" s="193"/>
      <c r="L38" s="116"/>
      <c r="M38" s="116"/>
      <c r="N38" s="117">
        <f>IF(J38&gt;0,((J38-(J38*K38))*L38)+Table5[[#This Row],[OTN (€)]],0)</f>
        <v>0</v>
      </c>
      <c r="O38" s="118"/>
      <c r="P38" s="147">
        <f t="shared" si="0"/>
        <v>0</v>
      </c>
      <c r="Q38" s="119"/>
      <c r="R38" s="147">
        <f t="shared" si="1"/>
        <v>0</v>
      </c>
      <c r="S38" s="120">
        <f t="shared" si="2"/>
        <v>0</v>
      </c>
      <c r="T38" s="121"/>
      <c r="U38" s="189"/>
      <c r="V38" s="190"/>
      <c r="W38" s="122" t="str">
        <f t="shared" si="4"/>
        <v/>
      </c>
      <c r="X38" s="156" t="str">
        <f>IF(V38&gt;0,(Table5[[#This Row],[PC]]-Table5[[#This Row],[Bruto NC]]),"")</f>
        <v/>
      </c>
      <c r="Y38" s="191"/>
      <c r="Z38" s="123" t="str">
        <f t="shared" si="5"/>
        <v/>
      </c>
      <c r="AA38" s="123" t="str">
        <f>IF(Table5[[#This Row],[Mark-up]]&gt;0,ROUNDUP(IF(Y38&gt;0,Z38*(1+(U38/100)),""),-1),"")</f>
        <v/>
      </c>
      <c r="AB38" s="124" t="str">
        <f t="shared" si="6"/>
        <v/>
      </c>
      <c r="AC38" s="123" t="str">
        <f t="shared" si="7"/>
        <v/>
      </c>
      <c r="AD38" s="159"/>
      <c r="AE38" s="125" t="str">
        <f t="shared" si="8"/>
        <v/>
      </c>
      <c r="AF38" s="159"/>
      <c r="AG38" s="125" t="str">
        <f t="shared" si="9"/>
        <v/>
      </c>
      <c r="AH38" s="159"/>
      <c r="AI38" s="125" t="str">
        <f t="shared" si="10"/>
        <v/>
      </c>
    </row>
    <row r="39" spans="2:35" s="139" customFormat="1" ht="16.5" customHeight="1" x14ac:dyDescent="0.25">
      <c r="B39" s="209"/>
      <c r="C39" s="126"/>
      <c r="D39" s="186"/>
      <c r="E39" s="192"/>
      <c r="F39" s="186"/>
      <c r="G39" s="210"/>
      <c r="H39" s="187"/>
      <c r="I39" s="187"/>
      <c r="J39" s="188"/>
      <c r="K39" s="205"/>
      <c r="L39" s="116"/>
      <c r="M39" s="116"/>
      <c r="N39" s="117">
        <f>IF(J39&gt;0,((J39-(J39*K39))*L39)+Table5[[#This Row],[OTN (€)]],0)</f>
        <v>0</v>
      </c>
      <c r="O39" s="118"/>
      <c r="P39" s="141">
        <f t="shared" ref="P39:P70" si="11">IF(O39&gt;0,N39*O39,0)</f>
        <v>0</v>
      </c>
      <c r="Q39" s="119"/>
      <c r="R39" s="141">
        <f t="shared" ref="R39:R70" si="12">IF(Q39&gt;0,(N39+P39)*(Q39/100),0)</f>
        <v>0</v>
      </c>
      <c r="S39" s="120">
        <f t="shared" ref="S39:S70" si="13">N39+P39+R39</f>
        <v>0</v>
      </c>
      <c r="T39" s="121"/>
      <c r="U39" s="189"/>
      <c r="V39" s="190"/>
      <c r="W39" s="122" t="str">
        <f t="shared" ref="W39:W70" si="14">IF(V39&gt;0,X39/T39,"")</f>
        <v/>
      </c>
      <c r="X39" s="156" t="str">
        <f>IF(V39&gt;0,(Table5[[#This Row],[PC]]-Table5[[#This Row],[Bruto NC]]),"")</f>
        <v/>
      </c>
      <c r="Y39" s="191"/>
      <c r="Z39" s="144" t="str">
        <f t="shared" ref="Z39:Z70" si="15">IF(Y39&gt;0,S39*Y39,"")</f>
        <v/>
      </c>
      <c r="AA39" s="144" t="str">
        <f>IF(Table5[[#This Row],[Mark-up]]&gt;0,ROUNDUP(IF(Y39&gt;0,Z39*(1+(U39/100)),""),-1),"")</f>
        <v/>
      </c>
      <c r="AB39" s="145" t="str">
        <f t="shared" ref="AB39:AB70" si="16">IF(Y39&gt;0,AC39/Z39,"")</f>
        <v/>
      </c>
      <c r="AC39" s="144" t="str">
        <f t="shared" ref="AC39:AC70" si="17">IF(Y39&gt;0,Z39-S39,"")</f>
        <v/>
      </c>
      <c r="AD39" s="161"/>
      <c r="AE39" s="146" t="str">
        <f t="shared" ref="AE39:AE70" si="18">IF(AD39&gt;0,AD39-$V39,"")</f>
        <v/>
      </c>
      <c r="AF39" s="161"/>
      <c r="AG39" s="146" t="str">
        <f t="shared" ref="AG39:AG70" si="19">IF(AF39&gt;0,AF39-$V39,"")</f>
        <v/>
      </c>
      <c r="AH39" s="161"/>
      <c r="AI39" s="146" t="str">
        <f t="shared" ref="AI39:AI70" si="20">IF(AH39&gt;0,AH39-$V39,"")</f>
        <v/>
      </c>
    </row>
    <row r="40" spans="2:35" s="139" customFormat="1" ht="16.5" customHeight="1" x14ac:dyDescent="0.25">
      <c r="B40" s="192"/>
      <c r="C40" s="126"/>
      <c r="D40" s="186"/>
      <c r="E40" s="192"/>
      <c r="F40" s="186"/>
      <c r="G40" s="186"/>
      <c r="H40" s="186"/>
      <c r="I40" s="187"/>
      <c r="J40" s="188"/>
      <c r="K40" s="193"/>
      <c r="L40" s="116"/>
      <c r="M40" s="116"/>
      <c r="N40" s="117">
        <f>IF(J40&gt;0,((J40-(J40*K40))*L40)+Table5[[#This Row],[OTN (€)]],0)</f>
        <v>0</v>
      </c>
      <c r="O40" s="118"/>
      <c r="P40" s="147">
        <f t="shared" si="11"/>
        <v>0</v>
      </c>
      <c r="Q40" s="119"/>
      <c r="R40" s="147">
        <f t="shared" si="12"/>
        <v>0</v>
      </c>
      <c r="S40" s="120">
        <f t="shared" si="13"/>
        <v>0</v>
      </c>
      <c r="T40" s="121"/>
      <c r="U40" s="189"/>
      <c r="V40" s="190"/>
      <c r="W40" s="122" t="str">
        <f t="shared" si="14"/>
        <v/>
      </c>
      <c r="X40" s="156" t="str">
        <f>IF(V40&gt;0,(Table5[[#This Row],[PC]]-Table5[[#This Row],[Bruto NC]]),"")</f>
        <v/>
      </c>
      <c r="Y40" s="191"/>
      <c r="Z40" s="123" t="str">
        <f t="shared" si="15"/>
        <v/>
      </c>
      <c r="AA40" s="123" t="str">
        <f>IF(Table5[[#This Row],[Mark-up]]&gt;0,ROUNDUP(IF(Y40&gt;0,Z40*(1+(U40/100)),""),-1),"")</f>
        <v/>
      </c>
      <c r="AB40" s="124" t="str">
        <f t="shared" si="16"/>
        <v/>
      </c>
      <c r="AC40" s="123" t="str">
        <f t="shared" si="17"/>
        <v/>
      </c>
      <c r="AD40" s="159"/>
      <c r="AE40" s="125" t="str">
        <f t="shared" si="18"/>
        <v/>
      </c>
      <c r="AF40" s="159"/>
      <c r="AG40" s="125" t="str">
        <f t="shared" si="19"/>
        <v/>
      </c>
      <c r="AH40" s="159"/>
      <c r="AI40" s="125" t="str">
        <f t="shared" si="20"/>
        <v/>
      </c>
    </row>
    <row r="41" spans="2:35" s="139" customFormat="1" ht="16.5" customHeight="1" x14ac:dyDescent="0.25">
      <c r="B41" s="209"/>
      <c r="C41" s="203"/>
      <c r="D41" s="113"/>
      <c r="E41" s="114"/>
      <c r="F41" s="113"/>
      <c r="G41" s="210"/>
      <c r="H41" s="187"/>
      <c r="I41" s="187"/>
      <c r="J41" s="188"/>
      <c r="K41" s="205"/>
      <c r="L41" s="116"/>
      <c r="M41" s="116"/>
      <c r="N41" s="117">
        <f>IF(J41&gt;0,((J41-(J41*K41))*L41)+Table5[[#This Row],[OTN (€)]],0)</f>
        <v>0</v>
      </c>
      <c r="O41" s="118"/>
      <c r="P41" s="141">
        <f t="shared" si="11"/>
        <v>0</v>
      </c>
      <c r="Q41" s="119"/>
      <c r="R41" s="141">
        <f t="shared" si="12"/>
        <v>0</v>
      </c>
      <c r="S41" s="120">
        <f t="shared" si="13"/>
        <v>0</v>
      </c>
      <c r="T41" s="121"/>
      <c r="U41" s="189"/>
      <c r="V41" s="190"/>
      <c r="W41" s="122" t="str">
        <f t="shared" si="14"/>
        <v/>
      </c>
      <c r="X41" s="156" t="str">
        <f>IF(V41&gt;0,(Table5[[#This Row],[PC]]-Table5[[#This Row],[Bruto NC]]),"")</f>
        <v/>
      </c>
      <c r="Y41" s="191"/>
      <c r="Z41" s="144" t="str">
        <f t="shared" si="15"/>
        <v/>
      </c>
      <c r="AA41" s="144" t="str">
        <f>IF(Table5[[#This Row],[Mark-up]]&gt;0,ROUNDUP(IF(Y41&gt;0,Z41*(1+(U41/100)),""),-1),"")</f>
        <v/>
      </c>
      <c r="AB41" s="145" t="str">
        <f t="shared" si="16"/>
        <v/>
      </c>
      <c r="AC41" s="144" t="str">
        <f t="shared" si="17"/>
        <v/>
      </c>
      <c r="AD41" s="161"/>
      <c r="AE41" s="146" t="str">
        <f t="shared" si="18"/>
        <v/>
      </c>
      <c r="AF41" s="161"/>
      <c r="AG41" s="146" t="str">
        <f t="shared" si="19"/>
        <v/>
      </c>
      <c r="AH41" s="161"/>
      <c r="AI41" s="146" t="str">
        <f t="shared" si="20"/>
        <v/>
      </c>
    </row>
    <row r="42" spans="2:35" s="139" customFormat="1" ht="16.5" customHeight="1" x14ac:dyDescent="0.25">
      <c r="B42" s="192"/>
      <c r="C42" s="208"/>
      <c r="D42" s="186"/>
      <c r="E42" s="192"/>
      <c r="F42" s="186"/>
      <c r="G42" s="186"/>
      <c r="H42" s="186"/>
      <c r="I42" s="187"/>
      <c r="J42" s="188"/>
      <c r="K42" s="193"/>
      <c r="L42" s="116"/>
      <c r="M42" s="116"/>
      <c r="N42" s="117">
        <f>IF(J42&gt;0,((J42-(J42*K42))*L42)+Table5[[#This Row],[OTN (€)]],0)</f>
        <v>0</v>
      </c>
      <c r="O42" s="118"/>
      <c r="P42" s="147">
        <f t="shared" si="11"/>
        <v>0</v>
      </c>
      <c r="Q42" s="119"/>
      <c r="R42" s="147">
        <f t="shared" si="12"/>
        <v>0</v>
      </c>
      <c r="S42" s="120">
        <f t="shared" si="13"/>
        <v>0</v>
      </c>
      <c r="T42" s="121"/>
      <c r="U42" s="189"/>
      <c r="V42" s="190"/>
      <c r="W42" s="122" t="str">
        <f t="shared" si="14"/>
        <v/>
      </c>
      <c r="X42" s="156" t="str">
        <f>IF(V42&gt;0,(Table5[[#This Row],[PC]]-Table5[[#This Row],[Bruto NC]]),"")</f>
        <v/>
      </c>
      <c r="Y42" s="191"/>
      <c r="Z42" s="123" t="str">
        <f t="shared" si="15"/>
        <v/>
      </c>
      <c r="AA42" s="123" t="str">
        <f>IF(Table5[[#This Row],[Mark-up]]&gt;0,ROUNDUP(IF(Y42&gt;0,Z42*(1+(U42/100)),""),-1),"")</f>
        <v/>
      </c>
      <c r="AB42" s="124" t="str">
        <f t="shared" si="16"/>
        <v/>
      </c>
      <c r="AC42" s="123" t="str">
        <f t="shared" si="17"/>
        <v/>
      </c>
      <c r="AD42" s="159"/>
      <c r="AE42" s="125" t="str">
        <f t="shared" si="18"/>
        <v/>
      </c>
      <c r="AF42" s="159"/>
      <c r="AG42" s="125" t="str">
        <f t="shared" si="19"/>
        <v/>
      </c>
      <c r="AH42" s="159"/>
      <c r="AI42" s="125" t="str">
        <f t="shared" si="20"/>
        <v/>
      </c>
    </row>
    <row r="43" spans="2:35" s="111" customFormat="1" ht="16.5" customHeight="1" x14ac:dyDescent="0.25">
      <c r="B43" s="209"/>
      <c r="C43" s="203"/>
      <c r="D43" s="186"/>
      <c r="E43" s="192"/>
      <c r="F43" s="186"/>
      <c r="G43" s="210"/>
      <c r="H43" s="187"/>
      <c r="I43" s="187"/>
      <c r="J43" s="188"/>
      <c r="K43" s="205"/>
      <c r="L43" s="116"/>
      <c r="M43" s="116"/>
      <c r="N43" s="117">
        <f>IF(J43&gt;0,((J43-(J43*K43))*L43)+Table5[[#This Row],[OTN (€)]],0)</f>
        <v>0</v>
      </c>
      <c r="O43" s="118"/>
      <c r="P43" s="141">
        <f t="shared" si="11"/>
        <v>0</v>
      </c>
      <c r="Q43" s="119"/>
      <c r="R43" s="141">
        <f t="shared" si="12"/>
        <v>0</v>
      </c>
      <c r="S43" s="120">
        <f t="shared" si="13"/>
        <v>0</v>
      </c>
      <c r="T43" s="121"/>
      <c r="U43" s="189"/>
      <c r="V43" s="190"/>
      <c r="W43" s="122" t="str">
        <f t="shared" si="14"/>
        <v/>
      </c>
      <c r="X43" s="156" t="str">
        <f>IF(V43&gt;0,(Table5[[#This Row],[PC]]-Table5[[#This Row],[Bruto NC]]),"")</f>
        <v/>
      </c>
      <c r="Y43" s="191"/>
      <c r="Z43" s="144" t="str">
        <f t="shared" si="15"/>
        <v/>
      </c>
      <c r="AA43" s="144" t="str">
        <f>IF(Table5[[#This Row],[Mark-up]]&gt;0,ROUNDUP(IF(Y43&gt;0,Z43*(1+(U43/100)),""),-1),"")</f>
        <v/>
      </c>
      <c r="AB43" s="145" t="str">
        <f t="shared" si="16"/>
        <v/>
      </c>
      <c r="AC43" s="144" t="str">
        <f t="shared" si="17"/>
        <v/>
      </c>
      <c r="AD43" s="161"/>
      <c r="AE43" s="146" t="str">
        <f t="shared" si="18"/>
        <v/>
      </c>
      <c r="AF43" s="161"/>
      <c r="AG43" s="146" t="str">
        <f t="shared" si="19"/>
        <v/>
      </c>
      <c r="AH43" s="161"/>
      <c r="AI43" s="146" t="str">
        <f t="shared" si="20"/>
        <v/>
      </c>
    </row>
    <row r="44" spans="2:35" s="111" customFormat="1" ht="16.5" customHeight="1" x14ac:dyDescent="0.25">
      <c r="B44" s="202"/>
      <c r="C44" s="203"/>
      <c r="D44" s="186"/>
      <c r="E44" s="192"/>
      <c r="F44" s="186"/>
      <c r="G44" s="210"/>
      <c r="H44" s="187"/>
      <c r="I44" s="187"/>
      <c r="J44" s="188"/>
      <c r="K44" s="205"/>
      <c r="L44" s="116"/>
      <c r="M44" s="116"/>
      <c r="N44" s="117">
        <f>IF(J44&gt;0,((J44-(J44*K44))*L44)+Table5[[#This Row],[OTN (€)]],0)</f>
        <v>0</v>
      </c>
      <c r="O44" s="118"/>
      <c r="P44" s="148">
        <f t="shared" si="11"/>
        <v>0</v>
      </c>
      <c r="Q44" s="119"/>
      <c r="R44" s="148">
        <f t="shared" si="12"/>
        <v>0</v>
      </c>
      <c r="S44" s="120">
        <f t="shared" si="13"/>
        <v>0</v>
      </c>
      <c r="T44" s="121"/>
      <c r="U44" s="189"/>
      <c r="V44" s="190"/>
      <c r="W44" s="122" t="str">
        <f t="shared" si="14"/>
        <v/>
      </c>
      <c r="X44" s="156" t="str">
        <f>IF(V44&gt;0,(Table5[[#This Row],[PC]]-Table5[[#This Row],[Bruto NC]]),"")</f>
        <v/>
      </c>
      <c r="Y44" s="191"/>
      <c r="Z44" s="144" t="str">
        <f t="shared" si="15"/>
        <v/>
      </c>
      <c r="AA44" s="144" t="str">
        <f>IF(Table5[[#This Row],[Mark-up]]&gt;0,ROUNDUP(IF(Y44&gt;0,Z44*(1+(U44/100)),""),-1),"")</f>
        <v/>
      </c>
      <c r="AB44" s="145" t="str">
        <f t="shared" si="16"/>
        <v/>
      </c>
      <c r="AC44" s="144" t="str">
        <f t="shared" si="17"/>
        <v/>
      </c>
      <c r="AD44" s="161"/>
      <c r="AE44" s="146" t="str">
        <f t="shared" si="18"/>
        <v/>
      </c>
      <c r="AF44" s="161"/>
      <c r="AG44" s="146" t="str">
        <f t="shared" si="19"/>
        <v/>
      </c>
      <c r="AH44" s="161"/>
      <c r="AI44" s="146" t="str">
        <f t="shared" si="20"/>
        <v/>
      </c>
    </row>
    <row r="45" spans="2:35" s="139" customFormat="1" ht="16.5" customHeight="1" x14ac:dyDescent="0.25">
      <c r="B45" s="211"/>
      <c r="C45" s="126"/>
      <c r="D45" s="78"/>
      <c r="E45" s="211"/>
      <c r="F45" s="78"/>
      <c r="G45" s="187"/>
      <c r="H45" s="187"/>
      <c r="I45" s="187"/>
      <c r="J45" s="204"/>
      <c r="K45" s="205"/>
      <c r="L45" s="140"/>
      <c r="M45" s="140"/>
      <c r="N45" s="117">
        <f>IF(J45&gt;0,((J45-(J45*K45))*L45)+Table5[[#This Row],[OTN (€)]],0)</f>
        <v>0</v>
      </c>
      <c r="O45" s="142"/>
      <c r="P45" s="141">
        <f t="shared" si="11"/>
        <v>0</v>
      </c>
      <c r="Q45" s="143"/>
      <c r="R45" s="141">
        <f t="shared" si="12"/>
        <v>0</v>
      </c>
      <c r="S45" s="120">
        <f t="shared" si="13"/>
        <v>0</v>
      </c>
      <c r="T45" s="121"/>
      <c r="U45" s="189"/>
      <c r="V45" s="206"/>
      <c r="W45" s="122" t="str">
        <f t="shared" si="14"/>
        <v/>
      </c>
      <c r="X45" s="156" t="str">
        <f>IF(V45&gt;0,(Table5[[#This Row],[PC]]-Table5[[#This Row],[Bruto NC]]),"")</f>
        <v/>
      </c>
      <c r="Y45" s="207"/>
      <c r="Z45" s="144" t="str">
        <f t="shared" si="15"/>
        <v/>
      </c>
      <c r="AA45" s="144" t="str">
        <f>IF(Table5[[#This Row],[Mark-up]]&gt;0,ROUNDUP(IF(Y45&gt;0,Z45*(1+(U45/100)),""),-1),"")</f>
        <v/>
      </c>
      <c r="AB45" s="145" t="str">
        <f t="shared" si="16"/>
        <v/>
      </c>
      <c r="AC45" s="144" t="str">
        <f t="shared" si="17"/>
        <v/>
      </c>
      <c r="AD45" s="161"/>
      <c r="AE45" s="146" t="str">
        <f t="shared" si="18"/>
        <v/>
      </c>
      <c r="AF45" s="161"/>
      <c r="AG45" s="146" t="str">
        <f t="shared" si="19"/>
        <v/>
      </c>
      <c r="AH45" s="161"/>
      <c r="AI45" s="146" t="str">
        <f t="shared" si="20"/>
        <v/>
      </c>
    </row>
    <row r="46" spans="2:35" s="111" customFormat="1" ht="16.5" customHeight="1" x14ac:dyDescent="0.25">
      <c r="B46" s="192"/>
      <c r="C46" s="208"/>
      <c r="D46" s="186"/>
      <c r="E46" s="192"/>
      <c r="F46" s="186"/>
      <c r="G46" s="210"/>
      <c r="H46" s="186"/>
      <c r="I46" s="187"/>
      <c r="J46" s="188"/>
      <c r="K46" s="193"/>
      <c r="L46" s="116"/>
      <c r="M46" s="116"/>
      <c r="N46" s="117">
        <f>IF(J46&gt;0,((J46-(J46*K46))*L46)+Table5[[#This Row],[OTN (€)]],0)</f>
        <v>0</v>
      </c>
      <c r="O46" s="118"/>
      <c r="P46" s="147">
        <f t="shared" si="11"/>
        <v>0</v>
      </c>
      <c r="Q46" s="119"/>
      <c r="R46" s="147">
        <f t="shared" si="12"/>
        <v>0</v>
      </c>
      <c r="S46" s="120">
        <f t="shared" si="13"/>
        <v>0</v>
      </c>
      <c r="T46" s="121"/>
      <c r="U46" s="189"/>
      <c r="V46" s="190"/>
      <c r="W46" s="122" t="str">
        <f t="shared" si="14"/>
        <v/>
      </c>
      <c r="X46" s="156" t="str">
        <f>IF(V46&gt;0,(Table5[[#This Row],[PC]]-Table5[[#This Row],[Bruto NC]]),"")</f>
        <v/>
      </c>
      <c r="Y46" s="191"/>
      <c r="Z46" s="123" t="str">
        <f t="shared" si="15"/>
        <v/>
      </c>
      <c r="AA46" s="123" t="str">
        <f>IF(Table5[[#This Row],[Mark-up]]&gt;0,ROUNDUP(IF(Y46&gt;0,Z46*(1+(U46/100)),""),-1),"")</f>
        <v/>
      </c>
      <c r="AB46" s="124" t="str">
        <f t="shared" si="16"/>
        <v/>
      </c>
      <c r="AC46" s="123" t="str">
        <f t="shared" si="17"/>
        <v/>
      </c>
      <c r="AD46" s="159"/>
      <c r="AE46" s="125" t="str">
        <f t="shared" si="18"/>
        <v/>
      </c>
      <c r="AF46" s="159"/>
      <c r="AG46" s="125" t="str">
        <f t="shared" si="19"/>
        <v/>
      </c>
      <c r="AH46" s="159"/>
      <c r="AI46" s="125" t="str">
        <f t="shared" si="20"/>
        <v/>
      </c>
    </row>
    <row r="47" spans="2:35" s="128" customFormat="1" ht="16.5" customHeight="1" x14ac:dyDescent="0.25">
      <c r="B47" s="185"/>
      <c r="C47" s="208"/>
      <c r="D47" s="186"/>
      <c r="E47" s="192"/>
      <c r="F47" s="186"/>
      <c r="G47" s="186"/>
      <c r="H47" s="186"/>
      <c r="I47" s="187"/>
      <c r="J47" s="188"/>
      <c r="K47" s="193"/>
      <c r="L47" s="116"/>
      <c r="M47" s="116"/>
      <c r="N47" s="117">
        <f>IF(J47&gt;0,((J47-(J47*K47))*L47)+Table5[[#This Row],[OTN (€)]],0)</f>
        <v>0</v>
      </c>
      <c r="O47" s="118"/>
      <c r="P47" s="117">
        <f t="shared" si="11"/>
        <v>0</v>
      </c>
      <c r="Q47" s="119"/>
      <c r="R47" s="117">
        <f t="shared" si="12"/>
        <v>0</v>
      </c>
      <c r="S47" s="120">
        <f t="shared" si="13"/>
        <v>0</v>
      </c>
      <c r="T47" s="121"/>
      <c r="U47" s="189"/>
      <c r="V47" s="190"/>
      <c r="W47" s="122" t="str">
        <f t="shared" si="14"/>
        <v/>
      </c>
      <c r="X47" s="156" t="str">
        <f>IF(V47&gt;0,(Table5[[#This Row],[PC]]-Table5[[#This Row],[Bruto NC]]),"")</f>
        <v/>
      </c>
      <c r="Y47" s="191"/>
      <c r="Z47" s="123" t="str">
        <f t="shared" si="15"/>
        <v/>
      </c>
      <c r="AA47" s="123" t="str">
        <f>IF(Table5[[#This Row],[Mark-up]]&gt;0,ROUNDUP(IF(Y47&gt;0,Z47*(1+(U47/100)),""),-1),"")</f>
        <v/>
      </c>
      <c r="AB47" s="124" t="str">
        <f t="shared" si="16"/>
        <v/>
      </c>
      <c r="AC47" s="123" t="str">
        <f t="shared" si="17"/>
        <v/>
      </c>
      <c r="AD47" s="159"/>
      <c r="AE47" s="125" t="str">
        <f t="shared" si="18"/>
        <v/>
      </c>
      <c r="AF47" s="159"/>
      <c r="AG47" s="125" t="str">
        <f t="shared" si="19"/>
        <v/>
      </c>
      <c r="AH47" s="159"/>
      <c r="AI47" s="125" t="str">
        <f t="shared" si="20"/>
        <v/>
      </c>
    </row>
    <row r="48" spans="2:35" s="128" customFormat="1" ht="16.5" customHeight="1" x14ac:dyDescent="0.25">
      <c r="B48" s="185"/>
      <c r="C48" s="208"/>
      <c r="D48" s="186"/>
      <c r="E48" s="192"/>
      <c r="F48" s="186"/>
      <c r="G48" s="210"/>
      <c r="H48" s="186"/>
      <c r="I48" s="187"/>
      <c r="J48" s="188"/>
      <c r="K48" s="193"/>
      <c r="L48" s="116"/>
      <c r="M48" s="116"/>
      <c r="N48" s="117">
        <f>IF(J48&gt;0,((J48-(J48*K48))*L48)+Table5[[#This Row],[OTN (€)]],0)</f>
        <v>0</v>
      </c>
      <c r="O48" s="118"/>
      <c r="P48" s="147">
        <f t="shared" si="11"/>
        <v>0</v>
      </c>
      <c r="Q48" s="119"/>
      <c r="R48" s="147">
        <f t="shared" si="12"/>
        <v>0</v>
      </c>
      <c r="S48" s="120">
        <f t="shared" si="13"/>
        <v>0</v>
      </c>
      <c r="T48" s="121"/>
      <c r="U48" s="189"/>
      <c r="V48" s="190"/>
      <c r="W48" s="122" t="str">
        <f t="shared" si="14"/>
        <v/>
      </c>
      <c r="X48" s="156" t="str">
        <f>IF(V48&gt;0,(Table5[[#This Row],[PC]]-Table5[[#This Row],[Bruto NC]]),"")</f>
        <v/>
      </c>
      <c r="Y48" s="191"/>
      <c r="Z48" s="123" t="str">
        <f t="shared" si="15"/>
        <v/>
      </c>
      <c r="AA48" s="123" t="str">
        <f>IF(Table5[[#This Row],[Mark-up]]&gt;0,ROUNDUP(IF(Y48&gt;0,Z48*(1+(U48/100)),""),-1),"")</f>
        <v/>
      </c>
      <c r="AB48" s="124" t="str">
        <f t="shared" si="16"/>
        <v/>
      </c>
      <c r="AC48" s="123" t="str">
        <f t="shared" si="17"/>
        <v/>
      </c>
      <c r="AD48" s="159"/>
      <c r="AE48" s="125" t="str">
        <f t="shared" si="18"/>
        <v/>
      </c>
      <c r="AF48" s="159"/>
      <c r="AG48" s="125" t="str">
        <f t="shared" si="19"/>
        <v/>
      </c>
      <c r="AH48" s="159"/>
      <c r="AI48" s="125" t="str">
        <f t="shared" si="20"/>
        <v/>
      </c>
    </row>
    <row r="49" spans="2:35" s="111" customFormat="1" ht="16.5" customHeight="1" x14ac:dyDescent="0.25">
      <c r="B49" s="211"/>
      <c r="C49" s="126"/>
      <c r="D49" s="78"/>
      <c r="E49" s="211"/>
      <c r="F49" s="78"/>
      <c r="G49" s="187"/>
      <c r="H49" s="187"/>
      <c r="I49" s="187"/>
      <c r="J49" s="204"/>
      <c r="K49" s="205"/>
      <c r="L49" s="140"/>
      <c r="M49" s="140"/>
      <c r="N49" s="117">
        <f>IF(J49&gt;0,((J49-(J49*K49))*L49)+Table5[[#This Row],[OTN (€)]],0)</f>
        <v>0</v>
      </c>
      <c r="O49" s="142"/>
      <c r="P49" s="141">
        <f t="shared" si="11"/>
        <v>0</v>
      </c>
      <c r="Q49" s="143"/>
      <c r="R49" s="141">
        <f t="shared" si="12"/>
        <v>0</v>
      </c>
      <c r="S49" s="120">
        <f t="shared" si="13"/>
        <v>0</v>
      </c>
      <c r="T49" s="121"/>
      <c r="U49" s="189"/>
      <c r="V49" s="206"/>
      <c r="W49" s="122" t="str">
        <f t="shared" si="14"/>
        <v/>
      </c>
      <c r="X49" s="156" t="str">
        <f>IF(V49&gt;0,(Table5[[#This Row],[PC]]-Table5[[#This Row],[Bruto NC]]),"")</f>
        <v/>
      </c>
      <c r="Y49" s="207"/>
      <c r="Z49" s="144" t="str">
        <f t="shared" si="15"/>
        <v/>
      </c>
      <c r="AA49" s="144" t="str">
        <f>IF(Table5[[#This Row],[Mark-up]]&gt;0,ROUNDUP(IF(Y49&gt;0,Z49*(1+(U49/100)),""),-1),"")</f>
        <v/>
      </c>
      <c r="AB49" s="145" t="str">
        <f t="shared" si="16"/>
        <v/>
      </c>
      <c r="AC49" s="144" t="str">
        <f t="shared" si="17"/>
        <v/>
      </c>
      <c r="AD49" s="161"/>
      <c r="AE49" s="146" t="str">
        <f t="shared" si="18"/>
        <v/>
      </c>
      <c r="AF49" s="161"/>
      <c r="AG49" s="146" t="str">
        <f t="shared" si="19"/>
        <v/>
      </c>
      <c r="AH49" s="161"/>
      <c r="AI49" s="146" t="str">
        <f t="shared" si="20"/>
        <v/>
      </c>
    </row>
    <row r="50" spans="2:35" s="111" customFormat="1" ht="16.5" customHeight="1" x14ac:dyDescent="0.25">
      <c r="B50" s="185"/>
      <c r="C50" s="208"/>
      <c r="D50" s="186"/>
      <c r="E50" s="192"/>
      <c r="F50" s="186"/>
      <c r="G50" s="210"/>
      <c r="H50" s="186"/>
      <c r="I50" s="187"/>
      <c r="J50" s="188"/>
      <c r="K50" s="193"/>
      <c r="L50" s="116"/>
      <c r="M50" s="116"/>
      <c r="N50" s="117">
        <f>IF(J50&gt;0,((J50-(J50*K50))*L50)+Table5[[#This Row],[OTN (€)]],0)</f>
        <v>0</v>
      </c>
      <c r="O50" s="118"/>
      <c r="P50" s="147">
        <f t="shared" si="11"/>
        <v>0</v>
      </c>
      <c r="Q50" s="119"/>
      <c r="R50" s="147">
        <f t="shared" si="12"/>
        <v>0</v>
      </c>
      <c r="S50" s="120">
        <f t="shared" si="13"/>
        <v>0</v>
      </c>
      <c r="T50" s="121"/>
      <c r="U50" s="189"/>
      <c r="V50" s="190"/>
      <c r="W50" s="122" t="str">
        <f t="shared" si="14"/>
        <v/>
      </c>
      <c r="X50" s="156" t="str">
        <f>IF(V50&gt;0,(Table5[[#This Row],[PC]]-Table5[[#This Row],[Bruto NC]]),"")</f>
        <v/>
      </c>
      <c r="Y50" s="191"/>
      <c r="Z50" s="123" t="str">
        <f t="shared" si="15"/>
        <v/>
      </c>
      <c r="AA50" s="123" t="str">
        <f>IF(Table5[[#This Row],[Mark-up]]&gt;0,ROUNDUP(IF(Y50&gt;0,Z50*(1+(U50/100)),""),-1),"")</f>
        <v/>
      </c>
      <c r="AB50" s="124" t="str">
        <f t="shared" si="16"/>
        <v/>
      </c>
      <c r="AC50" s="123" t="str">
        <f t="shared" si="17"/>
        <v/>
      </c>
      <c r="AD50" s="159"/>
      <c r="AE50" s="125" t="str">
        <f t="shared" si="18"/>
        <v/>
      </c>
      <c r="AF50" s="159"/>
      <c r="AG50" s="125" t="str">
        <f t="shared" si="19"/>
        <v/>
      </c>
      <c r="AH50" s="159"/>
      <c r="AI50" s="125" t="str">
        <f t="shared" si="20"/>
        <v/>
      </c>
    </row>
    <row r="51" spans="2:35" s="111" customFormat="1" ht="16.5" customHeight="1" x14ac:dyDescent="0.25">
      <c r="B51" s="212"/>
      <c r="C51" s="126"/>
      <c r="D51" s="186"/>
      <c r="E51" s="211"/>
      <c r="F51" s="186"/>
      <c r="G51" s="210"/>
      <c r="H51" s="187"/>
      <c r="I51" s="187"/>
      <c r="J51" s="188"/>
      <c r="K51" s="205"/>
      <c r="L51" s="116"/>
      <c r="M51" s="116"/>
      <c r="N51" s="117">
        <f>IF(J51&gt;0,((J51-(J51*K51))*L51)+Table5[[#This Row],[OTN (€)]],0)</f>
        <v>0</v>
      </c>
      <c r="O51" s="118"/>
      <c r="P51" s="141">
        <f t="shared" si="11"/>
        <v>0</v>
      </c>
      <c r="Q51" s="119"/>
      <c r="R51" s="141">
        <f t="shared" si="12"/>
        <v>0</v>
      </c>
      <c r="S51" s="120">
        <f t="shared" si="13"/>
        <v>0</v>
      </c>
      <c r="T51" s="121"/>
      <c r="U51" s="189"/>
      <c r="V51" s="190"/>
      <c r="W51" s="122" t="str">
        <f t="shared" si="14"/>
        <v/>
      </c>
      <c r="X51" s="156" t="str">
        <f>IF(V51&gt;0,(Table5[[#This Row],[PC]]-Table5[[#This Row],[Bruto NC]]),"")</f>
        <v/>
      </c>
      <c r="Y51" s="191"/>
      <c r="Z51" s="144" t="str">
        <f t="shared" si="15"/>
        <v/>
      </c>
      <c r="AA51" s="144" t="str">
        <f>IF(Table5[[#This Row],[Mark-up]]&gt;0,ROUNDUP(IF(Y51&gt;0,Z51*(1+(U51/100)),""),-1),"")</f>
        <v/>
      </c>
      <c r="AB51" s="145" t="str">
        <f t="shared" si="16"/>
        <v/>
      </c>
      <c r="AC51" s="144" t="str">
        <f t="shared" si="17"/>
        <v/>
      </c>
      <c r="AD51" s="161"/>
      <c r="AE51" s="146" t="str">
        <f t="shared" si="18"/>
        <v/>
      </c>
      <c r="AF51" s="161"/>
      <c r="AG51" s="146" t="str">
        <f t="shared" si="19"/>
        <v/>
      </c>
      <c r="AH51" s="161"/>
      <c r="AI51" s="146" t="str">
        <f t="shared" si="20"/>
        <v/>
      </c>
    </row>
    <row r="52" spans="2:35" s="111" customFormat="1" ht="16.5" customHeight="1" x14ac:dyDescent="0.25">
      <c r="B52" s="201"/>
      <c r="C52" s="71"/>
      <c r="D52" s="195"/>
      <c r="E52" s="201"/>
      <c r="F52" s="195"/>
      <c r="G52" s="195"/>
      <c r="H52" s="195"/>
      <c r="I52" s="195"/>
      <c r="J52" s="196"/>
      <c r="K52" s="197"/>
      <c r="L52" s="129"/>
      <c r="M52" s="129"/>
      <c r="N52" s="117">
        <f>IF(J52&gt;0,((J52-(J52*K52))*L52)+Table5[[#This Row],[OTN (€)]],0)</f>
        <v>0</v>
      </c>
      <c r="O52" s="131"/>
      <c r="P52" s="149">
        <f t="shared" si="11"/>
        <v>0</v>
      </c>
      <c r="Q52" s="132"/>
      <c r="R52" s="149">
        <f t="shared" si="12"/>
        <v>0</v>
      </c>
      <c r="S52" s="133">
        <f t="shared" si="13"/>
        <v>0</v>
      </c>
      <c r="T52" s="134"/>
      <c r="U52" s="198"/>
      <c r="V52" s="199"/>
      <c r="W52" s="135" t="str">
        <f t="shared" si="14"/>
        <v/>
      </c>
      <c r="X52" s="157" t="str">
        <f>IF(V52&gt;0,(Table5[[#This Row],[PC]]-Table5[[#This Row],[Bruto NC]]),"")</f>
        <v/>
      </c>
      <c r="Y52" s="200"/>
      <c r="Z52" s="136" t="str">
        <f t="shared" si="15"/>
        <v/>
      </c>
      <c r="AA52" s="136" t="str">
        <f>IF(Table5[[#This Row],[Mark-up]]&gt;0,ROUNDUP(IF(Y52&gt;0,Z52*(1+(U52/100)),""),-1),"")</f>
        <v/>
      </c>
      <c r="AB52" s="137" t="str">
        <f t="shared" si="16"/>
        <v/>
      </c>
      <c r="AC52" s="136" t="str">
        <f t="shared" si="17"/>
        <v/>
      </c>
      <c r="AD52" s="160"/>
      <c r="AE52" s="138" t="str">
        <f t="shared" si="18"/>
        <v/>
      </c>
      <c r="AF52" s="160"/>
      <c r="AG52" s="138" t="str">
        <f t="shared" si="19"/>
        <v/>
      </c>
      <c r="AH52" s="160"/>
      <c r="AI52" s="138" t="str">
        <f t="shared" si="20"/>
        <v/>
      </c>
    </row>
    <row r="53" spans="2:35" s="111" customFormat="1" ht="16.5" customHeight="1" x14ac:dyDescent="0.25">
      <c r="B53" s="192"/>
      <c r="C53" s="208"/>
      <c r="D53" s="186"/>
      <c r="E53" s="192"/>
      <c r="F53" s="186"/>
      <c r="G53" s="210"/>
      <c r="H53" s="186"/>
      <c r="I53" s="187"/>
      <c r="J53" s="188"/>
      <c r="K53" s="193"/>
      <c r="L53" s="116"/>
      <c r="M53" s="116"/>
      <c r="N53" s="117">
        <f>IF(J53&gt;0,((J53-(J53*K53))*L53)+Table5[[#This Row],[OTN (€)]],0)</f>
        <v>0</v>
      </c>
      <c r="O53" s="118"/>
      <c r="P53" s="147">
        <f t="shared" si="11"/>
        <v>0</v>
      </c>
      <c r="Q53" s="119"/>
      <c r="R53" s="147">
        <f t="shared" si="12"/>
        <v>0</v>
      </c>
      <c r="S53" s="120">
        <f t="shared" si="13"/>
        <v>0</v>
      </c>
      <c r="T53" s="121"/>
      <c r="U53" s="189"/>
      <c r="V53" s="190"/>
      <c r="W53" s="122" t="str">
        <f t="shared" si="14"/>
        <v/>
      </c>
      <c r="X53" s="156" t="str">
        <f>IF(V53&gt;0,(Table5[[#This Row],[PC]]-Table5[[#This Row],[Bruto NC]]),"")</f>
        <v/>
      </c>
      <c r="Y53" s="191"/>
      <c r="Z53" s="123" t="str">
        <f t="shared" si="15"/>
        <v/>
      </c>
      <c r="AA53" s="123" t="str">
        <f>IF(Table5[[#This Row],[Mark-up]]&gt;0,ROUNDUP(IF(Y53&gt;0,Z53*(1+(U53/100)),""),-1),"")</f>
        <v/>
      </c>
      <c r="AB53" s="124" t="str">
        <f t="shared" si="16"/>
        <v/>
      </c>
      <c r="AC53" s="123" t="str">
        <f t="shared" si="17"/>
        <v/>
      </c>
      <c r="AD53" s="159"/>
      <c r="AE53" s="125" t="str">
        <f t="shared" si="18"/>
        <v/>
      </c>
      <c r="AF53" s="159"/>
      <c r="AG53" s="125" t="str">
        <f t="shared" si="19"/>
        <v/>
      </c>
      <c r="AH53" s="159"/>
      <c r="AI53" s="125" t="str">
        <f t="shared" si="20"/>
        <v/>
      </c>
    </row>
    <row r="54" spans="2:35" s="111" customFormat="1" ht="16.5" customHeight="1" x14ac:dyDescent="0.25">
      <c r="B54" s="202"/>
      <c r="C54" s="203"/>
      <c r="D54" s="186"/>
      <c r="E54" s="192"/>
      <c r="F54" s="186"/>
      <c r="G54" s="187"/>
      <c r="H54" s="187"/>
      <c r="I54" s="187"/>
      <c r="J54" s="188"/>
      <c r="K54" s="205"/>
      <c r="L54" s="116"/>
      <c r="M54" s="116"/>
      <c r="N54" s="117">
        <f>IF(J54&gt;0,((J54-(J54*K54))*L54)+Table5[[#This Row],[OTN (€)]],0)</f>
        <v>0</v>
      </c>
      <c r="O54" s="118"/>
      <c r="P54" s="148">
        <f t="shared" si="11"/>
        <v>0</v>
      </c>
      <c r="Q54" s="119"/>
      <c r="R54" s="148">
        <f t="shared" si="12"/>
        <v>0</v>
      </c>
      <c r="S54" s="120">
        <f t="shared" si="13"/>
        <v>0</v>
      </c>
      <c r="T54" s="121"/>
      <c r="U54" s="189"/>
      <c r="V54" s="190"/>
      <c r="W54" s="122" t="str">
        <f t="shared" si="14"/>
        <v/>
      </c>
      <c r="X54" s="156" t="str">
        <f>IF(V54&gt;0,(Table5[[#This Row],[PC]]-Table5[[#This Row],[Bruto NC]]),"")</f>
        <v/>
      </c>
      <c r="Y54" s="191"/>
      <c r="Z54" s="144" t="str">
        <f t="shared" si="15"/>
        <v/>
      </c>
      <c r="AA54" s="144" t="str">
        <f>IF(Table5[[#This Row],[Mark-up]]&gt;0,ROUNDUP(IF(Y54&gt;0,Z54*(1+(U54/100)),""),-1),"")</f>
        <v/>
      </c>
      <c r="AB54" s="145" t="str">
        <f t="shared" si="16"/>
        <v/>
      </c>
      <c r="AC54" s="144" t="str">
        <f t="shared" si="17"/>
        <v/>
      </c>
      <c r="AD54" s="161"/>
      <c r="AE54" s="146" t="str">
        <f t="shared" si="18"/>
        <v/>
      </c>
      <c r="AF54" s="161"/>
      <c r="AG54" s="146" t="str">
        <f t="shared" si="19"/>
        <v/>
      </c>
      <c r="AH54" s="161"/>
      <c r="AI54" s="146" t="str">
        <f t="shared" si="20"/>
        <v/>
      </c>
    </row>
    <row r="55" spans="2:35" s="111" customFormat="1" ht="16.5" customHeight="1" x14ac:dyDescent="0.25">
      <c r="B55" s="202"/>
      <c r="C55" s="203"/>
      <c r="D55" s="186"/>
      <c r="E55" s="192"/>
      <c r="F55" s="186"/>
      <c r="G55" s="187"/>
      <c r="H55" s="187"/>
      <c r="I55" s="187"/>
      <c r="J55" s="188"/>
      <c r="K55" s="205"/>
      <c r="L55" s="116"/>
      <c r="M55" s="116"/>
      <c r="N55" s="117">
        <f>IF(J55&gt;0,((J55-(J55*K55))*L55)+Table5[[#This Row],[OTN (€)]],0)</f>
        <v>0</v>
      </c>
      <c r="O55" s="118"/>
      <c r="P55" s="148">
        <f t="shared" si="11"/>
        <v>0</v>
      </c>
      <c r="Q55" s="119"/>
      <c r="R55" s="148">
        <f t="shared" si="12"/>
        <v>0</v>
      </c>
      <c r="S55" s="120">
        <f t="shared" si="13"/>
        <v>0</v>
      </c>
      <c r="T55" s="121"/>
      <c r="U55" s="189"/>
      <c r="V55" s="190"/>
      <c r="W55" s="122" t="str">
        <f t="shared" si="14"/>
        <v/>
      </c>
      <c r="X55" s="156" t="str">
        <f>IF(V55&gt;0,(Table5[[#This Row],[PC]]-Table5[[#This Row],[Bruto NC]]),"")</f>
        <v/>
      </c>
      <c r="Y55" s="191"/>
      <c r="Z55" s="144" t="str">
        <f t="shared" si="15"/>
        <v/>
      </c>
      <c r="AA55" s="144" t="str">
        <f>IF(Table5[[#This Row],[Mark-up]]&gt;0,ROUNDUP(IF(Y55&gt;0,Z55*(1+(U55/100)),""),-1),"")</f>
        <v/>
      </c>
      <c r="AB55" s="145" t="str">
        <f t="shared" si="16"/>
        <v/>
      </c>
      <c r="AC55" s="144" t="str">
        <f t="shared" si="17"/>
        <v/>
      </c>
      <c r="AD55" s="161"/>
      <c r="AE55" s="146" t="str">
        <f t="shared" si="18"/>
        <v/>
      </c>
      <c r="AF55" s="161"/>
      <c r="AG55" s="146" t="str">
        <f t="shared" si="19"/>
        <v/>
      </c>
      <c r="AH55" s="161"/>
      <c r="AI55" s="146" t="str">
        <f t="shared" si="20"/>
        <v/>
      </c>
    </row>
    <row r="56" spans="2:35" s="111" customFormat="1" ht="16.5" customHeight="1" x14ac:dyDescent="0.25">
      <c r="B56" s="209"/>
      <c r="C56" s="203"/>
      <c r="D56" s="186"/>
      <c r="E56" s="192"/>
      <c r="F56" s="186"/>
      <c r="G56" s="187"/>
      <c r="H56" s="187"/>
      <c r="I56" s="187"/>
      <c r="J56" s="188"/>
      <c r="K56" s="205"/>
      <c r="L56" s="116"/>
      <c r="M56" s="116"/>
      <c r="N56" s="117">
        <f>IF(J56&gt;0,((J56-(J56*K56))*L56)+Table5[[#This Row],[OTN (€)]],0)</f>
        <v>0</v>
      </c>
      <c r="O56" s="118"/>
      <c r="P56" s="148">
        <f t="shared" si="11"/>
        <v>0</v>
      </c>
      <c r="Q56" s="119"/>
      <c r="R56" s="148">
        <f t="shared" si="12"/>
        <v>0</v>
      </c>
      <c r="S56" s="120">
        <f t="shared" si="13"/>
        <v>0</v>
      </c>
      <c r="T56" s="121"/>
      <c r="U56" s="189"/>
      <c r="V56" s="190"/>
      <c r="W56" s="122" t="str">
        <f t="shared" si="14"/>
        <v/>
      </c>
      <c r="X56" s="156" t="str">
        <f>IF(V56&gt;0,(Table5[[#This Row],[PC]]-Table5[[#This Row],[Bruto NC]]),"")</f>
        <v/>
      </c>
      <c r="Y56" s="191"/>
      <c r="Z56" s="144" t="str">
        <f t="shared" si="15"/>
        <v/>
      </c>
      <c r="AA56" s="144" t="str">
        <f>IF(Table5[[#This Row],[Mark-up]]&gt;0,ROUNDUP(IF(Y56&gt;0,Z56*(1+(U56/100)),""),-1),"")</f>
        <v/>
      </c>
      <c r="AB56" s="145" t="str">
        <f t="shared" si="16"/>
        <v/>
      </c>
      <c r="AC56" s="144" t="str">
        <f t="shared" si="17"/>
        <v/>
      </c>
      <c r="AD56" s="161"/>
      <c r="AE56" s="146" t="str">
        <f t="shared" si="18"/>
        <v/>
      </c>
      <c r="AF56" s="161"/>
      <c r="AG56" s="146" t="str">
        <f t="shared" si="19"/>
        <v/>
      </c>
      <c r="AH56" s="161"/>
      <c r="AI56" s="146" t="str">
        <f t="shared" si="20"/>
        <v/>
      </c>
    </row>
    <row r="57" spans="2:35" s="111" customFormat="1" ht="16.5" customHeight="1" x14ac:dyDescent="0.25">
      <c r="B57" s="202"/>
      <c r="C57" s="208"/>
      <c r="D57" s="186"/>
      <c r="E57" s="192"/>
      <c r="F57" s="186"/>
      <c r="G57" s="186"/>
      <c r="H57" s="186"/>
      <c r="I57" s="187"/>
      <c r="J57" s="188"/>
      <c r="K57" s="193"/>
      <c r="L57" s="116"/>
      <c r="M57" s="116"/>
      <c r="N57" s="117">
        <f>IF(J57&gt;0,((J57-(J57*K57))*L57)+Table5[[#This Row],[OTN (€)]],0)</f>
        <v>0</v>
      </c>
      <c r="O57" s="118"/>
      <c r="P57" s="147">
        <f t="shared" si="11"/>
        <v>0</v>
      </c>
      <c r="Q57" s="119"/>
      <c r="R57" s="147">
        <f t="shared" si="12"/>
        <v>0</v>
      </c>
      <c r="S57" s="120">
        <f t="shared" si="13"/>
        <v>0</v>
      </c>
      <c r="T57" s="121"/>
      <c r="U57" s="189"/>
      <c r="V57" s="190"/>
      <c r="W57" s="122" t="str">
        <f t="shared" si="14"/>
        <v/>
      </c>
      <c r="X57" s="156" t="str">
        <f>IF(V57&gt;0,(Table5[[#This Row],[PC]]-Table5[[#This Row],[Bruto NC]]),"")</f>
        <v/>
      </c>
      <c r="Y57" s="191"/>
      <c r="Z57" s="123" t="str">
        <f t="shared" si="15"/>
        <v/>
      </c>
      <c r="AA57" s="123" t="str">
        <f>IF(Table5[[#This Row],[Mark-up]]&gt;0,ROUNDUP(IF(Y57&gt;0,Z57*(1+(U57/100)),""),-1),"")</f>
        <v/>
      </c>
      <c r="AB57" s="124" t="str">
        <f t="shared" si="16"/>
        <v/>
      </c>
      <c r="AC57" s="123" t="str">
        <f t="shared" si="17"/>
        <v/>
      </c>
      <c r="AD57" s="159"/>
      <c r="AE57" s="125" t="str">
        <f t="shared" si="18"/>
        <v/>
      </c>
      <c r="AF57" s="159"/>
      <c r="AG57" s="125" t="str">
        <f t="shared" si="19"/>
        <v/>
      </c>
      <c r="AH57" s="159"/>
      <c r="AI57" s="125" t="str">
        <f t="shared" si="20"/>
        <v/>
      </c>
    </row>
    <row r="58" spans="2:35" s="111" customFormat="1" ht="16.5" customHeight="1" x14ac:dyDescent="0.25">
      <c r="B58" s="202"/>
      <c r="C58" s="208"/>
      <c r="D58" s="186"/>
      <c r="E58" s="192"/>
      <c r="F58" s="186"/>
      <c r="G58" s="186"/>
      <c r="H58" s="186"/>
      <c r="I58" s="187"/>
      <c r="J58" s="188"/>
      <c r="K58" s="193"/>
      <c r="L58" s="116"/>
      <c r="M58" s="116"/>
      <c r="N58" s="117">
        <f>IF(J58&gt;0,((J58-(J58*K58))*L58)+Table5[[#This Row],[OTN (€)]],0)</f>
        <v>0</v>
      </c>
      <c r="O58" s="118"/>
      <c r="P58" s="147">
        <f t="shared" si="11"/>
        <v>0</v>
      </c>
      <c r="Q58" s="119"/>
      <c r="R58" s="147">
        <f t="shared" si="12"/>
        <v>0</v>
      </c>
      <c r="S58" s="120">
        <f t="shared" si="13"/>
        <v>0</v>
      </c>
      <c r="T58" s="121"/>
      <c r="U58" s="189"/>
      <c r="V58" s="190"/>
      <c r="W58" s="122" t="str">
        <f t="shared" si="14"/>
        <v/>
      </c>
      <c r="X58" s="156" t="str">
        <f>IF(V58&gt;0,(Table5[[#This Row],[PC]]-Table5[[#This Row],[Bruto NC]]),"")</f>
        <v/>
      </c>
      <c r="Y58" s="191"/>
      <c r="Z58" s="123" t="str">
        <f t="shared" si="15"/>
        <v/>
      </c>
      <c r="AA58" s="123" t="str">
        <f>IF(Table5[[#This Row],[Mark-up]]&gt;0,ROUNDUP(IF(Y58&gt;0,Z58*(1+(U58/100)),""),-1),"")</f>
        <v/>
      </c>
      <c r="AB58" s="124" t="str">
        <f t="shared" si="16"/>
        <v/>
      </c>
      <c r="AC58" s="123" t="str">
        <f t="shared" si="17"/>
        <v/>
      </c>
      <c r="AD58" s="159"/>
      <c r="AE58" s="125" t="str">
        <f t="shared" si="18"/>
        <v/>
      </c>
      <c r="AF58" s="159"/>
      <c r="AG58" s="125" t="str">
        <f t="shared" si="19"/>
        <v/>
      </c>
      <c r="AH58" s="159"/>
      <c r="AI58" s="125" t="str">
        <f t="shared" si="20"/>
        <v/>
      </c>
    </row>
    <row r="59" spans="2:35" s="111" customFormat="1" ht="16.5" customHeight="1" x14ac:dyDescent="0.25">
      <c r="B59" s="202"/>
      <c r="C59" s="208"/>
      <c r="D59" s="186"/>
      <c r="E59" s="192"/>
      <c r="F59" s="186"/>
      <c r="G59" s="210"/>
      <c r="H59" s="186"/>
      <c r="I59" s="187"/>
      <c r="J59" s="188"/>
      <c r="K59" s="193"/>
      <c r="L59" s="116"/>
      <c r="M59" s="116"/>
      <c r="N59" s="117">
        <f>IF(J59&gt;0,((J59-(J59*K59))*L59)+Table5[[#This Row],[OTN (€)]],0)</f>
        <v>0</v>
      </c>
      <c r="O59" s="118"/>
      <c r="P59" s="147">
        <f t="shared" si="11"/>
        <v>0</v>
      </c>
      <c r="Q59" s="119"/>
      <c r="R59" s="147">
        <f t="shared" si="12"/>
        <v>0</v>
      </c>
      <c r="S59" s="120">
        <f t="shared" si="13"/>
        <v>0</v>
      </c>
      <c r="T59" s="121"/>
      <c r="U59" s="189"/>
      <c r="V59" s="190"/>
      <c r="W59" s="122" t="str">
        <f t="shared" si="14"/>
        <v/>
      </c>
      <c r="X59" s="156" t="str">
        <f>IF(V59&gt;0,(Table5[[#This Row],[PC]]-Table5[[#This Row],[Bruto NC]]),"")</f>
        <v/>
      </c>
      <c r="Y59" s="191"/>
      <c r="Z59" s="123" t="str">
        <f t="shared" si="15"/>
        <v/>
      </c>
      <c r="AA59" s="123" t="str">
        <f>IF(Table5[[#This Row],[Mark-up]]&gt;0,ROUNDUP(IF(Y59&gt;0,Z59*(1+(U59/100)),""),-1),"")</f>
        <v/>
      </c>
      <c r="AB59" s="124" t="str">
        <f t="shared" si="16"/>
        <v/>
      </c>
      <c r="AC59" s="123" t="str">
        <f t="shared" si="17"/>
        <v/>
      </c>
      <c r="AD59" s="159"/>
      <c r="AE59" s="125" t="str">
        <f t="shared" si="18"/>
        <v/>
      </c>
      <c r="AF59" s="159"/>
      <c r="AG59" s="125" t="str">
        <f t="shared" si="19"/>
        <v/>
      </c>
      <c r="AH59" s="159"/>
      <c r="AI59" s="125" t="str">
        <f t="shared" si="20"/>
        <v/>
      </c>
    </row>
    <row r="60" spans="2:35" s="111" customFormat="1" ht="16.5" customHeight="1" x14ac:dyDescent="0.25">
      <c r="B60" s="202"/>
      <c r="C60" s="126"/>
      <c r="D60" s="186"/>
      <c r="E60" s="192"/>
      <c r="F60" s="186"/>
      <c r="G60" s="210"/>
      <c r="H60" s="186"/>
      <c r="I60" s="187"/>
      <c r="J60" s="188"/>
      <c r="K60" s="193"/>
      <c r="L60" s="116"/>
      <c r="M60" s="116"/>
      <c r="N60" s="117">
        <f>IF(J60&gt;0,((J60-(J60*K60))*L60)+Table5[[#This Row],[OTN (€)]],0)</f>
        <v>0</v>
      </c>
      <c r="O60" s="118"/>
      <c r="P60" s="147">
        <f t="shared" si="11"/>
        <v>0</v>
      </c>
      <c r="Q60" s="119"/>
      <c r="R60" s="147">
        <f t="shared" si="12"/>
        <v>0</v>
      </c>
      <c r="S60" s="120">
        <f t="shared" si="13"/>
        <v>0</v>
      </c>
      <c r="T60" s="121"/>
      <c r="U60" s="189"/>
      <c r="V60" s="190"/>
      <c r="W60" s="122" t="str">
        <f t="shared" si="14"/>
        <v/>
      </c>
      <c r="X60" s="156" t="str">
        <f>IF(V60&gt;0,(Table5[[#This Row],[PC]]-Table5[[#This Row],[Bruto NC]]),"")</f>
        <v/>
      </c>
      <c r="Y60" s="191"/>
      <c r="Z60" s="123" t="str">
        <f t="shared" si="15"/>
        <v/>
      </c>
      <c r="AA60" s="123" t="str">
        <f>IF(Table5[[#This Row],[Mark-up]]&gt;0,ROUNDUP(IF(Y60&gt;0,Z60*(1+(U60/100)),""),-1),"")</f>
        <v/>
      </c>
      <c r="AB60" s="124" t="str">
        <f t="shared" si="16"/>
        <v/>
      </c>
      <c r="AC60" s="123" t="str">
        <f t="shared" si="17"/>
        <v/>
      </c>
      <c r="AD60" s="159"/>
      <c r="AE60" s="125" t="str">
        <f t="shared" si="18"/>
        <v/>
      </c>
      <c r="AF60" s="159"/>
      <c r="AG60" s="125" t="str">
        <f t="shared" si="19"/>
        <v/>
      </c>
      <c r="AH60" s="159"/>
      <c r="AI60" s="125" t="str">
        <f t="shared" si="20"/>
        <v/>
      </c>
    </row>
    <row r="61" spans="2:35" s="111" customFormat="1" ht="16.5" customHeight="1" x14ac:dyDescent="0.25">
      <c r="B61" s="202"/>
      <c r="C61" s="126"/>
      <c r="D61" s="186"/>
      <c r="E61" s="192"/>
      <c r="F61" s="186"/>
      <c r="G61" s="186"/>
      <c r="H61" s="186"/>
      <c r="I61" s="187"/>
      <c r="J61" s="188"/>
      <c r="K61" s="193"/>
      <c r="L61" s="116"/>
      <c r="M61" s="116"/>
      <c r="N61" s="117">
        <f>IF(J61&gt;0,((J61-(J61*K61))*L61)+Table5[[#This Row],[OTN (€)]],0)</f>
        <v>0</v>
      </c>
      <c r="O61" s="118"/>
      <c r="P61" s="147">
        <f t="shared" si="11"/>
        <v>0</v>
      </c>
      <c r="Q61" s="119"/>
      <c r="R61" s="147">
        <f t="shared" si="12"/>
        <v>0</v>
      </c>
      <c r="S61" s="120">
        <f t="shared" si="13"/>
        <v>0</v>
      </c>
      <c r="T61" s="121"/>
      <c r="U61" s="189"/>
      <c r="V61" s="190"/>
      <c r="W61" s="122" t="str">
        <f t="shared" si="14"/>
        <v/>
      </c>
      <c r="X61" s="156" t="str">
        <f>IF(V61&gt;0,(Table5[[#This Row],[PC]]-Table5[[#This Row],[Bruto NC]]),"")</f>
        <v/>
      </c>
      <c r="Y61" s="191"/>
      <c r="Z61" s="123" t="str">
        <f t="shared" si="15"/>
        <v/>
      </c>
      <c r="AA61" s="123" t="str">
        <f>IF(Table5[[#This Row],[Mark-up]]&gt;0,ROUNDUP(IF(Y61&gt;0,Z61*(1+(U61/100)),""),-1),"")</f>
        <v/>
      </c>
      <c r="AB61" s="124" t="str">
        <f t="shared" si="16"/>
        <v/>
      </c>
      <c r="AC61" s="123" t="str">
        <f t="shared" si="17"/>
        <v/>
      </c>
      <c r="AD61" s="159"/>
      <c r="AE61" s="125" t="str">
        <f t="shared" si="18"/>
        <v/>
      </c>
      <c r="AF61" s="159"/>
      <c r="AG61" s="125" t="str">
        <f t="shared" si="19"/>
        <v/>
      </c>
      <c r="AH61" s="159"/>
      <c r="AI61" s="125" t="str">
        <f t="shared" si="20"/>
        <v/>
      </c>
    </row>
    <row r="62" spans="2:35" s="111" customFormat="1" ht="16.5" customHeight="1" x14ac:dyDescent="0.25">
      <c r="B62" s="202"/>
      <c r="C62" s="126"/>
      <c r="D62" s="186"/>
      <c r="E62" s="192"/>
      <c r="F62" s="186"/>
      <c r="G62" s="186"/>
      <c r="H62" s="186"/>
      <c r="I62" s="187"/>
      <c r="J62" s="188"/>
      <c r="K62" s="193"/>
      <c r="L62" s="116"/>
      <c r="M62" s="116"/>
      <c r="N62" s="117">
        <f>IF(J62&gt;0,((J62-(J62*K62))*L62)+Table5[[#This Row],[OTN (€)]],0)</f>
        <v>0</v>
      </c>
      <c r="O62" s="118"/>
      <c r="P62" s="147">
        <f t="shared" si="11"/>
        <v>0</v>
      </c>
      <c r="Q62" s="119"/>
      <c r="R62" s="147">
        <f t="shared" si="12"/>
        <v>0</v>
      </c>
      <c r="S62" s="120">
        <f t="shared" si="13"/>
        <v>0</v>
      </c>
      <c r="T62" s="121"/>
      <c r="U62" s="189"/>
      <c r="V62" s="190"/>
      <c r="W62" s="122" t="str">
        <f t="shared" si="14"/>
        <v/>
      </c>
      <c r="X62" s="156" t="str">
        <f>IF(V62&gt;0,(Table5[[#This Row],[PC]]-Table5[[#This Row],[Bruto NC]]),"")</f>
        <v/>
      </c>
      <c r="Y62" s="191"/>
      <c r="Z62" s="123" t="str">
        <f t="shared" si="15"/>
        <v/>
      </c>
      <c r="AA62" s="123" t="str">
        <f>IF(Table5[[#This Row],[Mark-up]]&gt;0,ROUNDUP(IF(Y62&gt;0,Z62*(1+(U62/100)),""),-1),"")</f>
        <v/>
      </c>
      <c r="AB62" s="124" t="str">
        <f t="shared" si="16"/>
        <v/>
      </c>
      <c r="AC62" s="123" t="str">
        <f t="shared" si="17"/>
        <v/>
      </c>
      <c r="AD62" s="159"/>
      <c r="AE62" s="125" t="str">
        <f t="shared" si="18"/>
        <v/>
      </c>
      <c r="AF62" s="159"/>
      <c r="AG62" s="125" t="str">
        <f t="shared" si="19"/>
        <v/>
      </c>
      <c r="AH62" s="159"/>
      <c r="AI62" s="125" t="str">
        <f t="shared" si="20"/>
        <v/>
      </c>
    </row>
    <row r="63" spans="2:35" s="111" customFormat="1" ht="16.5" customHeight="1" x14ac:dyDescent="0.25">
      <c r="B63" s="202"/>
      <c r="C63" s="208"/>
      <c r="D63" s="186"/>
      <c r="E63" s="192"/>
      <c r="F63" s="186"/>
      <c r="G63" s="210"/>
      <c r="H63" s="186"/>
      <c r="I63" s="187"/>
      <c r="J63" s="188"/>
      <c r="K63" s="193"/>
      <c r="L63" s="116"/>
      <c r="M63" s="116"/>
      <c r="N63" s="117">
        <f>IF(J63&gt;0,((J63-(J63*K63))*L63)+Table5[[#This Row],[OTN (€)]],0)</f>
        <v>0</v>
      </c>
      <c r="O63" s="118"/>
      <c r="P63" s="147">
        <f t="shared" si="11"/>
        <v>0</v>
      </c>
      <c r="Q63" s="119"/>
      <c r="R63" s="147">
        <f t="shared" si="12"/>
        <v>0</v>
      </c>
      <c r="S63" s="120">
        <f t="shared" si="13"/>
        <v>0</v>
      </c>
      <c r="T63" s="121"/>
      <c r="U63" s="189"/>
      <c r="V63" s="190"/>
      <c r="W63" s="122" t="str">
        <f t="shared" si="14"/>
        <v/>
      </c>
      <c r="X63" s="156" t="str">
        <f>IF(V63&gt;0,(Table5[[#This Row],[PC]]-Table5[[#This Row],[Bruto NC]]),"")</f>
        <v/>
      </c>
      <c r="Y63" s="191"/>
      <c r="Z63" s="123" t="str">
        <f t="shared" si="15"/>
        <v/>
      </c>
      <c r="AA63" s="123" t="str">
        <f>IF(Table5[[#This Row],[Mark-up]]&gt;0,ROUNDUP(IF(Y63&gt;0,Z63*(1+(U63/100)),""),-1),"")</f>
        <v/>
      </c>
      <c r="AB63" s="124" t="str">
        <f t="shared" si="16"/>
        <v/>
      </c>
      <c r="AC63" s="123" t="str">
        <f t="shared" si="17"/>
        <v/>
      </c>
      <c r="AD63" s="159"/>
      <c r="AE63" s="125" t="str">
        <f t="shared" si="18"/>
        <v/>
      </c>
      <c r="AF63" s="159"/>
      <c r="AG63" s="125" t="str">
        <f t="shared" si="19"/>
        <v/>
      </c>
      <c r="AH63" s="159"/>
      <c r="AI63" s="125" t="str">
        <f t="shared" si="20"/>
        <v/>
      </c>
    </row>
    <row r="64" spans="2:35" s="111" customFormat="1" ht="16.5" customHeight="1" x14ac:dyDescent="0.25">
      <c r="B64" s="202"/>
      <c r="C64" s="203"/>
      <c r="D64" s="187"/>
      <c r="E64" s="209"/>
      <c r="F64" s="187"/>
      <c r="G64" s="187"/>
      <c r="H64" s="187"/>
      <c r="I64" s="187"/>
      <c r="J64" s="204"/>
      <c r="K64" s="205"/>
      <c r="L64" s="140"/>
      <c r="M64" s="140"/>
      <c r="N64" s="117">
        <f>IF(J64&gt;0,((J64-(J64*K64))*L64)+Table5[[#This Row],[OTN (€)]],0)</f>
        <v>0</v>
      </c>
      <c r="O64" s="142"/>
      <c r="P64" s="148">
        <f t="shared" si="11"/>
        <v>0</v>
      </c>
      <c r="Q64" s="143"/>
      <c r="R64" s="148">
        <f t="shared" si="12"/>
        <v>0</v>
      </c>
      <c r="S64" s="120">
        <f t="shared" si="13"/>
        <v>0</v>
      </c>
      <c r="T64" s="121"/>
      <c r="U64" s="189"/>
      <c r="V64" s="206"/>
      <c r="W64" s="122" t="str">
        <f t="shared" si="14"/>
        <v/>
      </c>
      <c r="X64" s="156" t="str">
        <f>IF(V64&gt;0,(Table5[[#This Row],[PC]]-Table5[[#This Row],[Bruto NC]]),"")</f>
        <v/>
      </c>
      <c r="Y64" s="207"/>
      <c r="Z64" s="144" t="str">
        <f t="shared" si="15"/>
        <v/>
      </c>
      <c r="AA64" s="144" t="str">
        <f>IF(Table5[[#This Row],[Mark-up]]&gt;0,ROUNDUP(IF(Y64&gt;0,Z64*(1+(U64/100)),""),-1),"")</f>
        <v/>
      </c>
      <c r="AB64" s="145" t="str">
        <f t="shared" si="16"/>
        <v/>
      </c>
      <c r="AC64" s="144" t="str">
        <f t="shared" si="17"/>
        <v/>
      </c>
      <c r="AD64" s="161"/>
      <c r="AE64" s="146" t="str">
        <f t="shared" si="18"/>
        <v/>
      </c>
      <c r="AF64" s="161"/>
      <c r="AG64" s="146" t="str">
        <f t="shared" si="19"/>
        <v/>
      </c>
      <c r="AH64" s="161"/>
      <c r="AI64" s="146" t="str">
        <f t="shared" si="20"/>
        <v/>
      </c>
    </row>
    <row r="65" spans="2:35" s="111" customFormat="1" ht="16.5" customHeight="1" x14ac:dyDescent="0.25">
      <c r="B65" s="212"/>
      <c r="C65" s="126"/>
      <c r="D65" s="113"/>
      <c r="E65" s="213"/>
      <c r="F65" s="113"/>
      <c r="G65" s="186"/>
      <c r="H65" s="186"/>
      <c r="I65" s="187"/>
      <c r="J65" s="188"/>
      <c r="K65" s="193"/>
      <c r="L65" s="116"/>
      <c r="M65" s="116"/>
      <c r="N65" s="117">
        <f>IF(J65&gt;0,((J65-(J65*K65))*L65)+Table5[[#This Row],[OTN (€)]],0)</f>
        <v>0</v>
      </c>
      <c r="O65" s="118"/>
      <c r="P65" s="147">
        <f t="shared" si="11"/>
        <v>0</v>
      </c>
      <c r="Q65" s="119"/>
      <c r="R65" s="147">
        <f t="shared" si="12"/>
        <v>0</v>
      </c>
      <c r="S65" s="120">
        <f t="shared" si="13"/>
        <v>0</v>
      </c>
      <c r="T65" s="121"/>
      <c r="U65" s="189"/>
      <c r="V65" s="190"/>
      <c r="W65" s="122" t="str">
        <f t="shared" si="14"/>
        <v/>
      </c>
      <c r="X65" s="156" t="str">
        <f>IF(V65&gt;0,(Table5[[#This Row],[PC]]-Table5[[#This Row],[Bruto NC]]),"")</f>
        <v/>
      </c>
      <c r="Y65" s="191"/>
      <c r="Z65" s="123" t="str">
        <f t="shared" si="15"/>
        <v/>
      </c>
      <c r="AA65" s="123" t="str">
        <f>IF(Table5[[#This Row],[Mark-up]]&gt;0,ROUNDUP(IF(Y65&gt;0,Z65*(1+(U65/100)),""),-1),"")</f>
        <v/>
      </c>
      <c r="AB65" s="124" t="str">
        <f t="shared" si="16"/>
        <v/>
      </c>
      <c r="AC65" s="123" t="str">
        <f t="shared" si="17"/>
        <v/>
      </c>
      <c r="AD65" s="159"/>
      <c r="AE65" s="125" t="str">
        <f t="shared" si="18"/>
        <v/>
      </c>
      <c r="AF65" s="159"/>
      <c r="AG65" s="125" t="str">
        <f t="shared" si="19"/>
        <v/>
      </c>
      <c r="AH65" s="159"/>
      <c r="AI65" s="125" t="str">
        <f t="shared" si="20"/>
        <v/>
      </c>
    </row>
    <row r="66" spans="2:35" s="139" customFormat="1" ht="16.5" customHeight="1" x14ac:dyDescent="0.25">
      <c r="B66" s="185"/>
      <c r="C66" s="126"/>
      <c r="D66" s="186"/>
      <c r="E66" s="192"/>
      <c r="F66" s="186"/>
      <c r="G66" s="210"/>
      <c r="H66" s="186"/>
      <c r="I66" s="187"/>
      <c r="J66" s="188"/>
      <c r="K66" s="193"/>
      <c r="L66" s="116"/>
      <c r="M66" s="116"/>
      <c r="N66" s="117">
        <f>IF(J66&gt;0,((J66-(J66*K66))*L66)+Table5[[#This Row],[OTN (€)]],0)</f>
        <v>0</v>
      </c>
      <c r="O66" s="118"/>
      <c r="P66" s="147">
        <f t="shared" si="11"/>
        <v>0</v>
      </c>
      <c r="Q66" s="119"/>
      <c r="R66" s="147">
        <f t="shared" si="12"/>
        <v>0</v>
      </c>
      <c r="S66" s="120">
        <f t="shared" si="13"/>
        <v>0</v>
      </c>
      <c r="T66" s="121"/>
      <c r="U66" s="189"/>
      <c r="V66" s="190"/>
      <c r="W66" s="122" t="str">
        <f t="shared" si="14"/>
        <v/>
      </c>
      <c r="X66" s="156" t="str">
        <f>IF(V66&gt;0,(Table5[[#This Row],[PC]]-Table5[[#This Row],[Bruto NC]]),"")</f>
        <v/>
      </c>
      <c r="Y66" s="191"/>
      <c r="Z66" s="123" t="str">
        <f t="shared" si="15"/>
        <v/>
      </c>
      <c r="AA66" s="123" t="str">
        <f>IF(Table5[[#This Row],[Mark-up]]&gt;0,ROUNDUP(IF(Y66&gt;0,Z66*(1+(U66/100)),""),-1),"")</f>
        <v/>
      </c>
      <c r="AB66" s="124" t="str">
        <f t="shared" si="16"/>
        <v/>
      </c>
      <c r="AC66" s="123" t="str">
        <f t="shared" si="17"/>
        <v/>
      </c>
      <c r="AD66" s="159"/>
      <c r="AE66" s="125" t="str">
        <f t="shared" si="18"/>
        <v/>
      </c>
      <c r="AF66" s="159"/>
      <c r="AG66" s="125" t="str">
        <f t="shared" si="19"/>
        <v/>
      </c>
      <c r="AH66" s="159"/>
      <c r="AI66" s="125" t="str">
        <f t="shared" si="20"/>
        <v/>
      </c>
    </row>
    <row r="67" spans="2:35" s="111" customFormat="1" ht="16.5" customHeight="1" x14ac:dyDescent="0.25">
      <c r="B67" s="185"/>
      <c r="C67" s="112"/>
      <c r="D67" s="186"/>
      <c r="E67" s="192"/>
      <c r="F67" s="186"/>
      <c r="G67" s="186"/>
      <c r="H67" s="186"/>
      <c r="I67" s="187"/>
      <c r="J67" s="188"/>
      <c r="K67" s="193"/>
      <c r="L67" s="116"/>
      <c r="M67" s="116"/>
      <c r="N67" s="117">
        <f>IF(J67&gt;0,((J67-(J67*K67))*L67)+Table5[[#This Row],[OTN (€)]],0)</f>
        <v>0</v>
      </c>
      <c r="O67" s="118"/>
      <c r="P67" s="147">
        <f t="shared" si="11"/>
        <v>0</v>
      </c>
      <c r="Q67" s="119"/>
      <c r="R67" s="147">
        <f t="shared" si="12"/>
        <v>0</v>
      </c>
      <c r="S67" s="120">
        <f t="shared" si="13"/>
        <v>0</v>
      </c>
      <c r="T67" s="121"/>
      <c r="U67" s="189"/>
      <c r="V67" s="190"/>
      <c r="W67" s="122" t="str">
        <f t="shared" si="14"/>
        <v/>
      </c>
      <c r="X67" s="156" t="str">
        <f>IF(V67&gt;0,(Table5[[#This Row],[PC]]-Table5[[#This Row],[Bruto NC]]),"")</f>
        <v/>
      </c>
      <c r="Y67" s="191"/>
      <c r="Z67" s="123" t="str">
        <f t="shared" si="15"/>
        <v/>
      </c>
      <c r="AA67" s="123" t="str">
        <f>IF(Table5[[#This Row],[Mark-up]]&gt;0,ROUNDUP(IF(Y67&gt;0,Z67*(1+(U67/100)),""),-1),"")</f>
        <v/>
      </c>
      <c r="AB67" s="124" t="str">
        <f t="shared" si="16"/>
        <v/>
      </c>
      <c r="AC67" s="123" t="str">
        <f t="shared" si="17"/>
        <v/>
      </c>
      <c r="AD67" s="159"/>
      <c r="AE67" s="125" t="str">
        <f t="shared" si="18"/>
        <v/>
      </c>
      <c r="AF67" s="159"/>
      <c r="AG67" s="125" t="str">
        <f t="shared" si="19"/>
        <v/>
      </c>
      <c r="AH67" s="159"/>
      <c r="AI67" s="125" t="str">
        <f t="shared" si="20"/>
        <v/>
      </c>
    </row>
    <row r="68" spans="2:35" s="111" customFormat="1" ht="16.5" customHeight="1" x14ac:dyDescent="0.25">
      <c r="B68" s="185"/>
      <c r="C68" s="126"/>
      <c r="D68" s="186"/>
      <c r="E68" s="192"/>
      <c r="F68" s="186"/>
      <c r="G68" s="186"/>
      <c r="H68" s="186"/>
      <c r="I68" s="187"/>
      <c r="J68" s="188"/>
      <c r="K68" s="193"/>
      <c r="L68" s="116"/>
      <c r="M68" s="116"/>
      <c r="N68" s="117">
        <f>IF(J68&gt;0,((J68-(J68*K68))*L68)+Table5[[#This Row],[OTN (€)]],0)</f>
        <v>0</v>
      </c>
      <c r="O68" s="118"/>
      <c r="P68" s="147">
        <f t="shared" si="11"/>
        <v>0</v>
      </c>
      <c r="Q68" s="119"/>
      <c r="R68" s="147">
        <f t="shared" si="12"/>
        <v>0</v>
      </c>
      <c r="S68" s="120">
        <f t="shared" si="13"/>
        <v>0</v>
      </c>
      <c r="T68" s="121"/>
      <c r="U68" s="189"/>
      <c r="V68" s="190"/>
      <c r="W68" s="122" t="str">
        <f t="shared" si="14"/>
        <v/>
      </c>
      <c r="X68" s="156" t="str">
        <f>IF(V68&gt;0,(Table5[[#This Row],[PC]]-Table5[[#This Row],[Bruto NC]]),"")</f>
        <v/>
      </c>
      <c r="Y68" s="191"/>
      <c r="Z68" s="123" t="str">
        <f t="shared" si="15"/>
        <v/>
      </c>
      <c r="AA68" s="123" t="str">
        <f>IF(Table5[[#This Row],[Mark-up]]&gt;0,ROUNDUP(IF(Y68&gt;0,Z68*(1+(U68/100)),""),-1),"")</f>
        <v/>
      </c>
      <c r="AB68" s="124" t="str">
        <f t="shared" si="16"/>
        <v/>
      </c>
      <c r="AC68" s="123" t="str">
        <f t="shared" si="17"/>
        <v/>
      </c>
      <c r="AD68" s="159"/>
      <c r="AE68" s="125" t="str">
        <f t="shared" si="18"/>
        <v/>
      </c>
      <c r="AF68" s="159"/>
      <c r="AG68" s="125" t="str">
        <f t="shared" si="19"/>
        <v/>
      </c>
      <c r="AH68" s="159"/>
      <c r="AI68" s="125" t="str">
        <f t="shared" si="20"/>
        <v/>
      </c>
    </row>
    <row r="69" spans="2:35" s="111" customFormat="1" ht="16.5" customHeight="1" x14ac:dyDescent="0.25">
      <c r="B69" s="185"/>
      <c r="C69" s="126"/>
      <c r="D69" s="113"/>
      <c r="E69" s="114"/>
      <c r="F69" s="113"/>
      <c r="G69" s="210"/>
      <c r="H69" s="186"/>
      <c r="I69" s="187"/>
      <c r="J69" s="188"/>
      <c r="K69" s="193"/>
      <c r="L69" s="116"/>
      <c r="M69" s="116"/>
      <c r="N69" s="117">
        <f>IF(J69&gt;0,((J69-(J69*K69))*L69)+Table5[[#This Row],[OTN (€)]],0)</f>
        <v>0</v>
      </c>
      <c r="O69" s="118"/>
      <c r="P69" s="147">
        <f t="shared" si="11"/>
        <v>0</v>
      </c>
      <c r="Q69" s="119"/>
      <c r="R69" s="147">
        <f t="shared" si="12"/>
        <v>0</v>
      </c>
      <c r="S69" s="120">
        <f t="shared" si="13"/>
        <v>0</v>
      </c>
      <c r="T69" s="121"/>
      <c r="U69" s="189"/>
      <c r="V69" s="190"/>
      <c r="W69" s="122" t="str">
        <f t="shared" si="14"/>
        <v/>
      </c>
      <c r="X69" s="156" t="str">
        <f>IF(V69&gt;0,(Table5[[#This Row],[PC]]-Table5[[#This Row],[Bruto NC]]),"")</f>
        <v/>
      </c>
      <c r="Y69" s="191"/>
      <c r="Z69" s="123" t="str">
        <f t="shared" si="15"/>
        <v/>
      </c>
      <c r="AA69" s="123" t="str">
        <f>IF(Table5[[#This Row],[Mark-up]]&gt;0,ROUNDUP(IF(Y69&gt;0,Z69*(1+(U69/100)),""),-1),"")</f>
        <v/>
      </c>
      <c r="AB69" s="124" t="str">
        <f t="shared" si="16"/>
        <v/>
      </c>
      <c r="AC69" s="123" t="str">
        <f t="shared" si="17"/>
        <v/>
      </c>
      <c r="AD69" s="159"/>
      <c r="AE69" s="125" t="str">
        <f t="shared" si="18"/>
        <v/>
      </c>
      <c r="AF69" s="159"/>
      <c r="AG69" s="125" t="str">
        <f t="shared" si="19"/>
        <v/>
      </c>
      <c r="AH69" s="159"/>
      <c r="AI69" s="125" t="str">
        <f t="shared" si="20"/>
        <v/>
      </c>
    </row>
    <row r="70" spans="2:35" s="128" customFormat="1" ht="16.5" customHeight="1" x14ac:dyDescent="0.25">
      <c r="B70" s="185"/>
      <c r="C70" s="208"/>
      <c r="D70" s="186"/>
      <c r="E70" s="192"/>
      <c r="F70" s="186"/>
      <c r="G70" s="186"/>
      <c r="H70" s="186"/>
      <c r="I70" s="187"/>
      <c r="J70" s="188"/>
      <c r="K70" s="193"/>
      <c r="L70" s="116"/>
      <c r="M70" s="116"/>
      <c r="N70" s="117">
        <f>IF(J70&gt;0,((J70-(J70*K70))*L70)+Table5[[#This Row],[OTN (€)]],0)</f>
        <v>0</v>
      </c>
      <c r="O70" s="118"/>
      <c r="P70" s="147">
        <f t="shared" si="11"/>
        <v>0</v>
      </c>
      <c r="Q70" s="119"/>
      <c r="R70" s="147">
        <f t="shared" si="12"/>
        <v>0</v>
      </c>
      <c r="S70" s="120">
        <f t="shared" si="13"/>
        <v>0</v>
      </c>
      <c r="T70" s="121"/>
      <c r="U70" s="189"/>
      <c r="V70" s="190"/>
      <c r="W70" s="122" t="str">
        <f t="shared" si="14"/>
        <v/>
      </c>
      <c r="X70" s="156" t="str">
        <f>IF(V70&gt;0,(Table5[[#This Row],[PC]]-Table5[[#This Row],[Bruto NC]]),"")</f>
        <v/>
      </c>
      <c r="Y70" s="191"/>
      <c r="Z70" s="123" t="str">
        <f t="shared" si="15"/>
        <v/>
      </c>
      <c r="AA70" s="123" t="str">
        <f>IF(Table5[[#This Row],[Mark-up]]&gt;0,ROUNDUP(IF(Y70&gt;0,Z70*(1+(U70/100)),""),-1),"")</f>
        <v/>
      </c>
      <c r="AB70" s="124" t="str">
        <f t="shared" si="16"/>
        <v/>
      </c>
      <c r="AC70" s="123" t="str">
        <f t="shared" si="17"/>
        <v/>
      </c>
      <c r="AD70" s="159"/>
      <c r="AE70" s="125" t="str">
        <f t="shared" si="18"/>
        <v/>
      </c>
      <c r="AF70" s="159"/>
      <c r="AG70" s="125" t="str">
        <f t="shared" si="19"/>
        <v/>
      </c>
      <c r="AH70" s="159"/>
      <c r="AI70" s="125" t="str">
        <f t="shared" si="20"/>
        <v/>
      </c>
    </row>
    <row r="71" spans="2:35" s="111" customFormat="1" ht="16.5" customHeight="1" x14ac:dyDescent="0.25">
      <c r="B71" s="212"/>
      <c r="C71" s="126"/>
      <c r="D71" s="186"/>
      <c r="E71" s="213"/>
      <c r="F71" s="186"/>
      <c r="G71" s="186"/>
      <c r="H71" s="186"/>
      <c r="I71" s="187"/>
      <c r="J71" s="188"/>
      <c r="K71" s="193"/>
      <c r="L71" s="116"/>
      <c r="M71" s="116"/>
      <c r="N71" s="117">
        <f>IF(J71&gt;0,((J71-(J71*K71))*L71)+Table5[[#This Row],[OTN (€)]],0)</f>
        <v>0</v>
      </c>
      <c r="O71" s="118"/>
      <c r="P71" s="147">
        <f t="shared" ref="P71:P92" si="21">IF(O71&gt;0,N71*O71,0)</f>
        <v>0</v>
      </c>
      <c r="Q71" s="119"/>
      <c r="R71" s="147">
        <f t="shared" ref="R71:R92" si="22">IF(Q71&gt;0,(N71+P71)*(Q71/100),0)</f>
        <v>0</v>
      </c>
      <c r="S71" s="120">
        <f t="shared" ref="S71:S101" si="23">N71+P71+R71</f>
        <v>0</v>
      </c>
      <c r="T71" s="121"/>
      <c r="U71" s="189"/>
      <c r="V71" s="190"/>
      <c r="W71" s="122" t="str">
        <f t="shared" ref="W71:W92" si="24">IF(V71&gt;0,X71/T71,"")</f>
        <v/>
      </c>
      <c r="X71" s="156" t="str">
        <f>IF(V71&gt;0,(Table5[[#This Row],[PC]]-Table5[[#This Row],[Bruto NC]]),"")</f>
        <v/>
      </c>
      <c r="Y71" s="191"/>
      <c r="Z71" s="123" t="str">
        <f t="shared" ref="Z71:Z101" si="25">IF(Y71&gt;0,S71*Y71,"")</f>
        <v/>
      </c>
      <c r="AA71" s="123" t="str">
        <f>IF(Table5[[#This Row],[Mark-up]]&gt;0,ROUNDUP(IF(Y71&gt;0,Z71*(1+(U71/100)),""),-1),"")</f>
        <v/>
      </c>
      <c r="AB71" s="124" t="str">
        <f t="shared" ref="AB71:AB87" si="26">IF(Y71&gt;0,AC71/Z71,"")</f>
        <v/>
      </c>
      <c r="AC71" s="123" t="str">
        <f t="shared" ref="AC71:AC101" si="27">IF(Y71&gt;0,Z71-S71,"")</f>
        <v/>
      </c>
      <c r="AD71" s="159"/>
      <c r="AE71" s="125" t="str">
        <f t="shared" ref="AE71:AE92" si="28">IF(AD71&gt;0,AD71-$V71,"")</f>
        <v/>
      </c>
      <c r="AF71" s="159"/>
      <c r="AG71" s="125" t="str">
        <f t="shared" ref="AG71:AG92" si="29">IF(AF71&gt;0,AF71-$V71,"")</f>
        <v/>
      </c>
      <c r="AH71" s="159"/>
      <c r="AI71" s="125" t="str">
        <f t="shared" ref="AI71:AI92" si="30">IF(AH71&gt;0,AH71-$V71,"")</f>
        <v/>
      </c>
    </row>
    <row r="72" spans="2:35" s="139" customFormat="1" ht="16.5" customHeight="1" x14ac:dyDescent="0.25">
      <c r="B72" s="185"/>
      <c r="C72" s="126"/>
      <c r="D72" s="186"/>
      <c r="E72" s="192"/>
      <c r="F72" s="186"/>
      <c r="G72" s="186"/>
      <c r="H72" s="186"/>
      <c r="I72" s="187"/>
      <c r="J72" s="188"/>
      <c r="K72" s="193"/>
      <c r="L72" s="116"/>
      <c r="M72" s="116"/>
      <c r="N72" s="117">
        <f>IF(J72&gt;0,((J72-(J72*K72))*L72)+Table5[[#This Row],[OTN (€)]],0)</f>
        <v>0</v>
      </c>
      <c r="O72" s="118"/>
      <c r="P72" s="147">
        <f t="shared" si="21"/>
        <v>0</v>
      </c>
      <c r="Q72" s="119"/>
      <c r="R72" s="147">
        <f t="shared" si="22"/>
        <v>0</v>
      </c>
      <c r="S72" s="120">
        <f t="shared" si="23"/>
        <v>0</v>
      </c>
      <c r="T72" s="121"/>
      <c r="U72" s="189"/>
      <c r="V72" s="190"/>
      <c r="W72" s="122" t="str">
        <f t="shared" si="24"/>
        <v/>
      </c>
      <c r="X72" s="156" t="str">
        <f>IF(V72&gt;0,(Table5[[#This Row],[PC]]-Table5[[#This Row],[Bruto NC]]),"")</f>
        <v/>
      </c>
      <c r="Y72" s="191"/>
      <c r="Z72" s="123" t="str">
        <f t="shared" si="25"/>
        <v/>
      </c>
      <c r="AA72" s="123" t="str">
        <f>IF(Table5[[#This Row],[Mark-up]]&gt;0,ROUNDUP(IF(Y72&gt;0,Z72*(1+(U72/100)),""),-1),"")</f>
        <v/>
      </c>
      <c r="AB72" s="124" t="str">
        <f t="shared" si="26"/>
        <v/>
      </c>
      <c r="AC72" s="123" t="str">
        <f t="shared" si="27"/>
        <v/>
      </c>
      <c r="AD72" s="159"/>
      <c r="AE72" s="125" t="str">
        <f t="shared" si="28"/>
        <v/>
      </c>
      <c r="AF72" s="159"/>
      <c r="AG72" s="125" t="str">
        <f t="shared" si="29"/>
        <v/>
      </c>
      <c r="AH72" s="159"/>
      <c r="AI72" s="125" t="str">
        <f t="shared" si="30"/>
        <v/>
      </c>
    </row>
    <row r="73" spans="2:35" s="139" customFormat="1" ht="16.5" customHeight="1" x14ac:dyDescent="0.25">
      <c r="B73" s="185"/>
      <c r="C73" s="126"/>
      <c r="D73" s="113"/>
      <c r="E73" s="114"/>
      <c r="F73" s="113"/>
      <c r="G73" s="186"/>
      <c r="H73" s="186"/>
      <c r="I73" s="187"/>
      <c r="J73" s="188"/>
      <c r="K73" s="193"/>
      <c r="L73" s="116"/>
      <c r="M73" s="116"/>
      <c r="N73" s="117">
        <f>IF(J73&gt;0,((J73-(J73*K73))*L73)+Table5[[#This Row],[OTN (€)]],0)</f>
        <v>0</v>
      </c>
      <c r="O73" s="118"/>
      <c r="P73" s="147">
        <f t="shared" si="21"/>
        <v>0</v>
      </c>
      <c r="Q73" s="119"/>
      <c r="R73" s="147">
        <f t="shared" si="22"/>
        <v>0</v>
      </c>
      <c r="S73" s="120">
        <f t="shared" si="23"/>
        <v>0</v>
      </c>
      <c r="T73" s="121"/>
      <c r="U73" s="189"/>
      <c r="V73" s="190"/>
      <c r="W73" s="122" t="str">
        <f t="shared" si="24"/>
        <v/>
      </c>
      <c r="X73" s="156" t="str">
        <f>IF(V73&gt;0,(Table5[[#This Row],[PC]]-Table5[[#This Row],[Bruto NC]]),"")</f>
        <v/>
      </c>
      <c r="Y73" s="191"/>
      <c r="Z73" s="123" t="str">
        <f t="shared" si="25"/>
        <v/>
      </c>
      <c r="AA73" s="123" t="str">
        <f>IF(Table5[[#This Row],[Mark-up]]&gt;0,ROUNDUP(IF(Y73&gt;0,Z73*(1+(U73/100)),""),-1),"")</f>
        <v/>
      </c>
      <c r="AB73" s="124" t="str">
        <f t="shared" si="26"/>
        <v/>
      </c>
      <c r="AC73" s="123" t="str">
        <f t="shared" si="27"/>
        <v/>
      </c>
      <c r="AD73" s="159"/>
      <c r="AE73" s="125" t="str">
        <f t="shared" si="28"/>
        <v/>
      </c>
      <c r="AF73" s="159"/>
      <c r="AG73" s="125" t="str">
        <f t="shared" si="29"/>
        <v/>
      </c>
      <c r="AH73" s="159"/>
      <c r="AI73" s="125" t="str">
        <f t="shared" si="30"/>
        <v/>
      </c>
    </row>
    <row r="74" spans="2:35" s="139" customFormat="1" ht="16.5" customHeight="1" x14ac:dyDescent="0.25">
      <c r="B74" s="185"/>
      <c r="C74" s="208"/>
      <c r="D74" s="186"/>
      <c r="E74" s="192"/>
      <c r="F74" s="186"/>
      <c r="G74" s="210"/>
      <c r="H74" s="186"/>
      <c r="I74" s="187"/>
      <c r="J74" s="188"/>
      <c r="K74" s="193"/>
      <c r="L74" s="116"/>
      <c r="M74" s="116"/>
      <c r="N74" s="117">
        <f>IF(J74&gt;0,((J74-(J74*K74))*L74)+Table5[[#This Row],[OTN (€)]],0)</f>
        <v>0</v>
      </c>
      <c r="O74" s="118"/>
      <c r="P74" s="147">
        <f t="shared" si="21"/>
        <v>0</v>
      </c>
      <c r="Q74" s="119"/>
      <c r="R74" s="147">
        <f t="shared" si="22"/>
        <v>0</v>
      </c>
      <c r="S74" s="120">
        <f t="shared" si="23"/>
        <v>0</v>
      </c>
      <c r="T74" s="121"/>
      <c r="U74" s="189"/>
      <c r="V74" s="190"/>
      <c r="W74" s="122" t="str">
        <f t="shared" si="24"/>
        <v/>
      </c>
      <c r="X74" s="156" t="str">
        <f>IF(V74&gt;0,(Table5[[#This Row],[PC]]-Table5[[#This Row],[Bruto NC]]),"")</f>
        <v/>
      </c>
      <c r="Y74" s="191"/>
      <c r="Z74" s="123" t="str">
        <f t="shared" si="25"/>
        <v/>
      </c>
      <c r="AA74" s="123" t="str">
        <f>IF(Table5[[#This Row],[Mark-up]]&gt;0,ROUNDUP(IF(Y74&gt;0,Z74*(1+(U74/100)),""),-1),"")</f>
        <v/>
      </c>
      <c r="AB74" s="124" t="str">
        <f t="shared" si="26"/>
        <v/>
      </c>
      <c r="AC74" s="123" t="str">
        <f t="shared" si="27"/>
        <v/>
      </c>
      <c r="AD74" s="159"/>
      <c r="AE74" s="125" t="str">
        <f t="shared" si="28"/>
        <v/>
      </c>
      <c r="AF74" s="159"/>
      <c r="AG74" s="125" t="str">
        <f t="shared" si="29"/>
        <v/>
      </c>
      <c r="AH74" s="159"/>
      <c r="AI74" s="125" t="str">
        <f t="shared" si="30"/>
        <v/>
      </c>
    </row>
    <row r="75" spans="2:35" s="111" customFormat="1" ht="16.5" customHeight="1" x14ac:dyDescent="0.25">
      <c r="B75" s="185"/>
      <c r="C75" s="126"/>
      <c r="D75" s="186"/>
      <c r="E75" s="192"/>
      <c r="F75" s="186"/>
      <c r="G75" s="186"/>
      <c r="H75" s="186"/>
      <c r="I75" s="187"/>
      <c r="J75" s="188"/>
      <c r="K75" s="193"/>
      <c r="L75" s="116"/>
      <c r="M75" s="116"/>
      <c r="N75" s="117">
        <f>IF(J75&gt;0,((J75-(J75*K75))*L75)+Table5[[#This Row],[OTN (€)]],0)</f>
        <v>0</v>
      </c>
      <c r="O75" s="118"/>
      <c r="P75" s="147">
        <f t="shared" si="21"/>
        <v>0</v>
      </c>
      <c r="Q75" s="119"/>
      <c r="R75" s="147">
        <f t="shared" si="22"/>
        <v>0</v>
      </c>
      <c r="S75" s="120">
        <f t="shared" si="23"/>
        <v>0</v>
      </c>
      <c r="T75" s="121"/>
      <c r="U75" s="189"/>
      <c r="V75" s="190"/>
      <c r="W75" s="122" t="str">
        <f t="shared" si="24"/>
        <v/>
      </c>
      <c r="X75" s="156" t="str">
        <f>IF(V75&gt;0,(Table5[[#This Row],[PC]]-Table5[[#This Row],[Bruto NC]]),"")</f>
        <v/>
      </c>
      <c r="Y75" s="191"/>
      <c r="Z75" s="123" t="str">
        <f t="shared" si="25"/>
        <v/>
      </c>
      <c r="AA75" s="123" t="str">
        <f>IF(Table5[[#This Row],[Mark-up]]&gt;0,ROUNDUP(IF(Y75&gt;0,Z75*(1+(U75/100)),""),-1),"")</f>
        <v/>
      </c>
      <c r="AB75" s="124" t="str">
        <f t="shared" si="26"/>
        <v/>
      </c>
      <c r="AC75" s="123" t="str">
        <f t="shared" si="27"/>
        <v/>
      </c>
      <c r="AD75" s="159"/>
      <c r="AE75" s="125" t="str">
        <f t="shared" si="28"/>
        <v/>
      </c>
      <c r="AF75" s="159"/>
      <c r="AG75" s="125" t="str">
        <f t="shared" si="29"/>
        <v/>
      </c>
      <c r="AH75" s="159"/>
      <c r="AI75" s="125" t="str">
        <f t="shared" si="30"/>
        <v/>
      </c>
    </row>
    <row r="76" spans="2:35" s="111" customFormat="1" ht="16.5" customHeight="1" x14ac:dyDescent="0.25">
      <c r="B76" s="185"/>
      <c r="C76" s="208"/>
      <c r="D76" s="186"/>
      <c r="E76" s="192"/>
      <c r="F76" s="186"/>
      <c r="G76" s="210"/>
      <c r="H76" s="186"/>
      <c r="I76" s="187"/>
      <c r="J76" s="188"/>
      <c r="K76" s="193"/>
      <c r="L76" s="116"/>
      <c r="M76" s="116"/>
      <c r="N76" s="117">
        <f>IF(J76&gt;0,((J76-(J76*K76))*L76)+Table5[[#This Row],[OTN (€)]],0)</f>
        <v>0</v>
      </c>
      <c r="O76" s="118"/>
      <c r="P76" s="147">
        <f t="shared" si="21"/>
        <v>0</v>
      </c>
      <c r="Q76" s="119"/>
      <c r="R76" s="147">
        <f t="shared" si="22"/>
        <v>0</v>
      </c>
      <c r="S76" s="120">
        <f t="shared" si="23"/>
        <v>0</v>
      </c>
      <c r="T76" s="121"/>
      <c r="U76" s="189"/>
      <c r="V76" s="190"/>
      <c r="W76" s="122" t="str">
        <f t="shared" si="24"/>
        <v/>
      </c>
      <c r="X76" s="156" t="str">
        <f>IF(V76&gt;0,(Table5[[#This Row],[PC]]-Table5[[#This Row],[Bruto NC]]),"")</f>
        <v/>
      </c>
      <c r="Y76" s="191"/>
      <c r="Z76" s="123" t="str">
        <f t="shared" si="25"/>
        <v/>
      </c>
      <c r="AA76" s="123" t="str">
        <f>IF(Table5[[#This Row],[Mark-up]]&gt;0,ROUNDUP(IF(Y76&gt;0,Z76*(1+(U76/100)),""),-1),"")</f>
        <v/>
      </c>
      <c r="AB76" s="124" t="str">
        <f t="shared" si="26"/>
        <v/>
      </c>
      <c r="AC76" s="123" t="str">
        <f t="shared" si="27"/>
        <v/>
      </c>
      <c r="AD76" s="159"/>
      <c r="AE76" s="125" t="str">
        <f t="shared" si="28"/>
        <v/>
      </c>
      <c r="AF76" s="159"/>
      <c r="AG76" s="125" t="str">
        <f t="shared" si="29"/>
        <v/>
      </c>
      <c r="AH76" s="159"/>
      <c r="AI76" s="125" t="str">
        <f t="shared" si="30"/>
        <v/>
      </c>
    </row>
    <row r="77" spans="2:35" s="111" customFormat="1" ht="16.5" customHeight="1" x14ac:dyDescent="0.25">
      <c r="B77" s="185"/>
      <c r="C77" s="126"/>
      <c r="D77" s="186"/>
      <c r="E77" s="192"/>
      <c r="F77" s="186"/>
      <c r="G77" s="210"/>
      <c r="H77" s="186"/>
      <c r="I77" s="187"/>
      <c r="J77" s="188"/>
      <c r="K77" s="193"/>
      <c r="L77" s="116"/>
      <c r="M77" s="116"/>
      <c r="N77" s="117">
        <f>IF(J77&gt;0,((J77-(J77*K77))*L77)+Table5[[#This Row],[OTN (€)]],0)</f>
        <v>0</v>
      </c>
      <c r="O77" s="118"/>
      <c r="P77" s="147">
        <f t="shared" si="21"/>
        <v>0</v>
      </c>
      <c r="Q77" s="119"/>
      <c r="R77" s="147">
        <f t="shared" si="22"/>
        <v>0</v>
      </c>
      <c r="S77" s="120">
        <f t="shared" si="23"/>
        <v>0</v>
      </c>
      <c r="T77" s="121"/>
      <c r="U77" s="189"/>
      <c r="V77" s="190"/>
      <c r="W77" s="122" t="str">
        <f t="shared" si="24"/>
        <v/>
      </c>
      <c r="X77" s="156" t="str">
        <f>IF(V77&gt;0,(Table5[[#This Row],[PC]]-Table5[[#This Row],[Bruto NC]]),"")</f>
        <v/>
      </c>
      <c r="Y77" s="191"/>
      <c r="Z77" s="123" t="str">
        <f t="shared" si="25"/>
        <v/>
      </c>
      <c r="AA77" s="123" t="str">
        <f>IF(Table5[[#This Row],[Mark-up]]&gt;0,ROUNDUP(IF(Y77&gt;0,Z77*(1+(U77/100)),""),-1),"")</f>
        <v/>
      </c>
      <c r="AB77" s="124" t="str">
        <f t="shared" si="26"/>
        <v/>
      </c>
      <c r="AC77" s="123" t="str">
        <f t="shared" si="27"/>
        <v/>
      </c>
      <c r="AD77" s="159"/>
      <c r="AE77" s="125" t="str">
        <f t="shared" si="28"/>
        <v/>
      </c>
      <c r="AF77" s="159"/>
      <c r="AG77" s="125" t="str">
        <f t="shared" si="29"/>
        <v/>
      </c>
      <c r="AH77" s="159"/>
      <c r="AI77" s="125" t="str">
        <f t="shared" si="30"/>
        <v/>
      </c>
    </row>
    <row r="78" spans="2:35" s="128" customFormat="1" ht="16.5" customHeight="1" x14ac:dyDescent="0.25">
      <c r="B78" s="214"/>
      <c r="C78" s="71"/>
      <c r="D78" s="72"/>
      <c r="E78" s="215"/>
      <c r="F78" s="72"/>
      <c r="G78" s="195"/>
      <c r="H78" s="195"/>
      <c r="I78" s="195"/>
      <c r="J78" s="196"/>
      <c r="K78" s="197"/>
      <c r="L78" s="129"/>
      <c r="M78" s="129"/>
      <c r="N78" s="117">
        <f>IF(J78&gt;0,((J78-(J78*K78))*L78)+Table5[[#This Row],[OTN (€)]],0)</f>
        <v>0</v>
      </c>
      <c r="O78" s="131"/>
      <c r="P78" s="130">
        <f t="shared" si="21"/>
        <v>0</v>
      </c>
      <c r="Q78" s="132"/>
      <c r="R78" s="130">
        <f t="shared" si="22"/>
        <v>0</v>
      </c>
      <c r="S78" s="133">
        <f t="shared" si="23"/>
        <v>0</v>
      </c>
      <c r="T78" s="134"/>
      <c r="U78" s="198"/>
      <c r="V78" s="199"/>
      <c r="W78" s="135" t="str">
        <f t="shared" si="24"/>
        <v/>
      </c>
      <c r="X78" s="157" t="str">
        <f>IF(V78&gt;0,(Table5[[#This Row],[PC]]-Table5[[#This Row],[Bruto NC]]),"")</f>
        <v/>
      </c>
      <c r="Y78" s="200"/>
      <c r="Z78" s="136" t="str">
        <f t="shared" si="25"/>
        <v/>
      </c>
      <c r="AA78" s="136" t="str">
        <f>IF(Table5[[#This Row],[Mark-up]]&gt;0,ROUNDUP(IF(Y78&gt;0,Z78*(1+(U78/100)),""),-1),"")</f>
        <v/>
      </c>
      <c r="AB78" s="137" t="str">
        <f t="shared" si="26"/>
        <v/>
      </c>
      <c r="AC78" s="136" t="str">
        <f t="shared" si="27"/>
        <v/>
      </c>
      <c r="AD78" s="160"/>
      <c r="AE78" s="138" t="str">
        <f t="shared" si="28"/>
        <v/>
      </c>
      <c r="AF78" s="160"/>
      <c r="AG78" s="138" t="str">
        <f t="shared" si="29"/>
        <v/>
      </c>
      <c r="AH78" s="160"/>
      <c r="AI78" s="138" t="str">
        <f t="shared" si="30"/>
        <v/>
      </c>
    </row>
    <row r="79" spans="2:35" s="128" customFormat="1" ht="16.5" customHeight="1" x14ac:dyDescent="0.25">
      <c r="B79" s="214"/>
      <c r="C79" s="71"/>
      <c r="D79" s="195"/>
      <c r="E79" s="215"/>
      <c r="F79" s="216"/>
      <c r="G79" s="195"/>
      <c r="H79" s="195"/>
      <c r="I79" s="195"/>
      <c r="J79" s="196"/>
      <c r="K79" s="197"/>
      <c r="L79" s="129"/>
      <c r="M79" s="129"/>
      <c r="N79" s="117">
        <f>IF(J79&gt;0,((J79-(J79*K79))*L79)+Table5[[#This Row],[OTN (€)]],0)</f>
        <v>0</v>
      </c>
      <c r="O79" s="131"/>
      <c r="P79" s="130">
        <f t="shared" si="21"/>
        <v>0</v>
      </c>
      <c r="Q79" s="132"/>
      <c r="R79" s="130">
        <f t="shared" si="22"/>
        <v>0</v>
      </c>
      <c r="S79" s="133">
        <f t="shared" si="23"/>
        <v>0</v>
      </c>
      <c r="T79" s="134"/>
      <c r="U79" s="198"/>
      <c r="V79" s="199"/>
      <c r="W79" s="135" t="str">
        <f t="shared" si="24"/>
        <v/>
      </c>
      <c r="X79" s="157" t="str">
        <f>IF(V79&gt;0,(Table5[[#This Row],[PC]]-Table5[[#This Row],[Bruto NC]]),"")</f>
        <v/>
      </c>
      <c r="Y79" s="200"/>
      <c r="Z79" s="136" t="str">
        <f t="shared" si="25"/>
        <v/>
      </c>
      <c r="AA79" s="136" t="str">
        <f>IF(Table5[[#This Row],[Mark-up]]&gt;0,ROUNDUP(IF(Y79&gt;0,Z79*(1+(U79/100)),""),-1),"")</f>
        <v/>
      </c>
      <c r="AB79" s="137" t="str">
        <f t="shared" si="26"/>
        <v/>
      </c>
      <c r="AC79" s="136" t="str">
        <f t="shared" si="27"/>
        <v/>
      </c>
      <c r="AD79" s="160"/>
      <c r="AE79" s="138" t="str">
        <f t="shared" si="28"/>
        <v/>
      </c>
      <c r="AF79" s="160"/>
      <c r="AG79" s="138" t="str">
        <f t="shared" si="29"/>
        <v/>
      </c>
      <c r="AH79" s="160"/>
      <c r="AI79" s="138" t="str">
        <f t="shared" si="30"/>
        <v/>
      </c>
    </row>
    <row r="80" spans="2:35" s="111" customFormat="1" ht="16.5" customHeight="1" x14ac:dyDescent="0.25">
      <c r="B80" s="212"/>
      <c r="C80" s="126"/>
      <c r="D80" s="113"/>
      <c r="E80" s="211"/>
      <c r="F80" s="113"/>
      <c r="G80" s="187"/>
      <c r="H80" s="186"/>
      <c r="I80" s="187"/>
      <c r="J80" s="188"/>
      <c r="K80" s="193"/>
      <c r="L80" s="116"/>
      <c r="M80" s="116"/>
      <c r="N80" s="117">
        <f>IF(J80&gt;0,((J80-(J80*K80))*L80)+Table5[[#This Row],[OTN (€)]],0)</f>
        <v>0</v>
      </c>
      <c r="O80" s="118"/>
      <c r="P80" s="117">
        <f t="shared" si="21"/>
        <v>0</v>
      </c>
      <c r="Q80" s="119"/>
      <c r="R80" s="117">
        <f t="shared" si="22"/>
        <v>0</v>
      </c>
      <c r="S80" s="120">
        <f t="shared" si="23"/>
        <v>0</v>
      </c>
      <c r="T80" s="121"/>
      <c r="U80" s="189"/>
      <c r="V80" s="190"/>
      <c r="W80" s="122" t="str">
        <f t="shared" si="24"/>
        <v/>
      </c>
      <c r="X80" s="156" t="str">
        <f>IF(V80&gt;0,(Table5[[#This Row],[PC]]-Table5[[#This Row],[Bruto NC]]),"")</f>
        <v/>
      </c>
      <c r="Y80" s="191"/>
      <c r="Z80" s="123" t="str">
        <f t="shared" si="25"/>
        <v/>
      </c>
      <c r="AA80" s="123" t="str">
        <f>IF(Table5[[#This Row],[Mark-up]]&gt;0,ROUNDUP(IF(Y80&gt;0,Z80*(1+(U80/100)),""),-1),"")</f>
        <v/>
      </c>
      <c r="AB80" s="124" t="str">
        <f t="shared" si="26"/>
        <v/>
      </c>
      <c r="AC80" s="123" t="str">
        <f t="shared" si="27"/>
        <v/>
      </c>
      <c r="AD80" s="159"/>
      <c r="AE80" s="125" t="str">
        <f t="shared" si="28"/>
        <v/>
      </c>
      <c r="AF80" s="159"/>
      <c r="AG80" s="125" t="str">
        <f t="shared" si="29"/>
        <v/>
      </c>
      <c r="AH80" s="159"/>
      <c r="AI80" s="125" t="str">
        <f t="shared" si="30"/>
        <v/>
      </c>
    </row>
    <row r="81" spans="1:35" s="128" customFormat="1" ht="16.5" customHeight="1" x14ac:dyDescent="0.25">
      <c r="A81" s="128" t="s">
        <v>60</v>
      </c>
      <c r="B81" s="214"/>
      <c r="C81" s="71"/>
      <c r="D81" s="72"/>
      <c r="E81" s="215"/>
      <c r="F81" s="72"/>
      <c r="G81" s="195"/>
      <c r="H81" s="195"/>
      <c r="I81" s="195"/>
      <c r="J81" s="196"/>
      <c r="K81" s="197"/>
      <c r="L81" s="129"/>
      <c r="M81" s="129"/>
      <c r="N81" s="117">
        <f>IF(J81&gt;0,((J81-(J81*K81))*L81)+Table5[[#This Row],[OTN (€)]],0)</f>
        <v>0</v>
      </c>
      <c r="O81" s="131"/>
      <c r="P81" s="130">
        <f t="shared" si="21"/>
        <v>0</v>
      </c>
      <c r="Q81" s="132"/>
      <c r="R81" s="130">
        <f t="shared" si="22"/>
        <v>0</v>
      </c>
      <c r="S81" s="133">
        <f t="shared" si="23"/>
        <v>0</v>
      </c>
      <c r="T81" s="134"/>
      <c r="U81" s="198"/>
      <c r="V81" s="199"/>
      <c r="W81" s="135" t="str">
        <f t="shared" si="24"/>
        <v/>
      </c>
      <c r="X81" s="157" t="str">
        <f>IF(V81&gt;0,(Table5[[#This Row],[PC]]-Table5[[#This Row],[Bruto NC]]),"")</f>
        <v/>
      </c>
      <c r="Y81" s="200"/>
      <c r="Z81" s="136" t="str">
        <f t="shared" si="25"/>
        <v/>
      </c>
      <c r="AA81" s="136" t="str">
        <f>IF(Table5[[#This Row],[Mark-up]]&gt;0,ROUNDUP(IF(Y81&gt;0,Z81*(1+(U81/100)),""),-1),"")</f>
        <v/>
      </c>
      <c r="AB81" s="137" t="str">
        <f t="shared" si="26"/>
        <v/>
      </c>
      <c r="AC81" s="136" t="str">
        <f t="shared" si="27"/>
        <v/>
      </c>
      <c r="AD81" s="160"/>
      <c r="AE81" s="138" t="str">
        <f t="shared" si="28"/>
        <v/>
      </c>
      <c r="AF81" s="160"/>
      <c r="AG81" s="138" t="str">
        <f t="shared" si="29"/>
        <v/>
      </c>
      <c r="AH81" s="160"/>
      <c r="AI81" s="138" t="str">
        <f t="shared" si="30"/>
        <v/>
      </c>
    </row>
    <row r="82" spans="1:35" s="128" customFormat="1" ht="16.5" customHeight="1" x14ac:dyDescent="0.25">
      <c r="B82" s="214"/>
      <c r="C82" s="71"/>
      <c r="D82" s="195"/>
      <c r="E82" s="215"/>
      <c r="F82" s="195"/>
      <c r="G82" s="195"/>
      <c r="H82" s="195"/>
      <c r="I82" s="195"/>
      <c r="J82" s="196"/>
      <c r="K82" s="197"/>
      <c r="L82" s="129"/>
      <c r="M82" s="129"/>
      <c r="N82" s="117">
        <f>IF(J82&gt;0,((J82-(J82*K82))*L82)+Table5[[#This Row],[OTN (€)]],0)</f>
        <v>0</v>
      </c>
      <c r="O82" s="131"/>
      <c r="P82" s="130">
        <f t="shared" si="21"/>
        <v>0</v>
      </c>
      <c r="Q82" s="132"/>
      <c r="R82" s="130">
        <f t="shared" si="22"/>
        <v>0</v>
      </c>
      <c r="S82" s="133">
        <f t="shared" si="23"/>
        <v>0</v>
      </c>
      <c r="T82" s="134"/>
      <c r="U82" s="198"/>
      <c r="V82" s="199"/>
      <c r="W82" s="135" t="str">
        <f t="shared" si="24"/>
        <v/>
      </c>
      <c r="X82" s="157" t="str">
        <f>IF(V82&gt;0,(Table5[[#This Row],[PC]]-Table5[[#This Row],[Bruto NC]]),"")</f>
        <v/>
      </c>
      <c r="Y82" s="200"/>
      <c r="Z82" s="136" t="str">
        <f t="shared" si="25"/>
        <v/>
      </c>
      <c r="AA82" s="136" t="str">
        <f>IF(Table5[[#This Row],[Mark-up]]&gt;0,ROUNDUP(IF(Y82&gt;0,Z82*(1+(U82/100)),""),-1),"")</f>
        <v/>
      </c>
      <c r="AB82" s="137" t="str">
        <f t="shared" si="26"/>
        <v/>
      </c>
      <c r="AC82" s="136" t="str">
        <f t="shared" si="27"/>
        <v/>
      </c>
      <c r="AD82" s="160"/>
      <c r="AE82" s="138" t="str">
        <f t="shared" si="28"/>
        <v/>
      </c>
      <c r="AF82" s="160"/>
      <c r="AG82" s="138" t="str">
        <f t="shared" si="29"/>
        <v/>
      </c>
      <c r="AH82" s="160"/>
      <c r="AI82" s="138" t="str">
        <f t="shared" si="30"/>
        <v/>
      </c>
    </row>
    <row r="83" spans="1:35" s="111" customFormat="1" ht="16.5" customHeight="1" x14ac:dyDescent="0.25">
      <c r="B83" s="194"/>
      <c r="C83" s="126"/>
      <c r="D83" s="72"/>
      <c r="E83" s="73"/>
      <c r="F83" s="72"/>
      <c r="G83" s="195"/>
      <c r="H83" s="195"/>
      <c r="I83" s="195"/>
      <c r="J83" s="196"/>
      <c r="K83" s="197"/>
      <c r="L83" s="129"/>
      <c r="M83" s="129"/>
      <c r="N83" s="117">
        <f>IF(J83&gt;0,((J83-(J83*K83))*L83)+Table5[[#This Row],[OTN (€)]],0)</f>
        <v>0</v>
      </c>
      <c r="O83" s="131"/>
      <c r="P83" s="130">
        <f t="shared" si="21"/>
        <v>0</v>
      </c>
      <c r="Q83" s="132"/>
      <c r="R83" s="130">
        <f t="shared" si="22"/>
        <v>0</v>
      </c>
      <c r="S83" s="133">
        <f t="shared" si="23"/>
        <v>0</v>
      </c>
      <c r="T83" s="134"/>
      <c r="U83" s="198"/>
      <c r="V83" s="199"/>
      <c r="W83" s="135" t="str">
        <f t="shared" si="24"/>
        <v/>
      </c>
      <c r="X83" s="157" t="str">
        <f>IF(V83&gt;0,(Table5[[#This Row],[PC]]-Table5[[#This Row],[Bruto NC]]),"")</f>
        <v/>
      </c>
      <c r="Y83" s="200"/>
      <c r="Z83" s="136" t="str">
        <f t="shared" si="25"/>
        <v/>
      </c>
      <c r="AA83" s="136" t="str">
        <f>IF(Table5[[#This Row],[Mark-up]]&gt;0,ROUNDUP(IF(Y83&gt;0,Z83*(1+(U83/100)),""),-1),"")</f>
        <v/>
      </c>
      <c r="AB83" s="137" t="str">
        <f t="shared" si="26"/>
        <v/>
      </c>
      <c r="AC83" s="136" t="str">
        <f t="shared" si="27"/>
        <v/>
      </c>
      <c r="AD83" s="160"/>
      <c r="AE83" s="138" t="str">
        <f t="shared" si="28"/>
        <v/>
      </c>
      <c r="AF83" s="160"/>
      <c r="AG83" s="138" t="str">
        <f t="shared" si="29"/>
        <v/>
      </c>
      <c r="AH83" s="160"/>
      <c r="AI83" s="138" t="str">
        <f t="shared" si="30"/>
        <v/>
      </c>
    </row>
    <row r="84" spans="1:35" s="111" customFormat="1" ht="16.5" customHeight="1" x14ac:dyDescent="0.25">
      <c r="B84" s="194"/>
      <c r="C84" s="126"/>
      <c r="D84" s="195"/>
      <c r="E84" s="201"/>
      <c r="F84" s="195"/>
      <c r="G84" s="195"/>
      <c r="H84" s="195"/>
      <c r="I84" s="195"/>
      <c r="J84" s="196"/>
      <c r="K84" s="197"/>
      <c r="L84" s="129"/>
      <c r="M84" s="129"/>
      <c r="N84" s="117">
        <f>IF(J84&gt;0,((J84-(J84*K84))*L84)+Table5[[#This Row],[OTN (€)]],0)</f>
        <v>0</v>
      </c>
      <c r="O84" s="131"/>
      <c r="P84" s="149">
        <f t="shared" si="21"/>
        <v>0</v>
      </c>
      <c r="Q84" s="132"/>
      <c r="R84" s="149">
        <f t="shared" si="22"/>
        <v>0</v>
      </c>
      <c r="S84" s="133">
        <f t="shared" si="23"/>
        <v>0</v>
      </c>
      <c r="T84" s="134"/>
      <c r="U84" s="198"/>
      <c r="V84" s="199"/>
      <c r="W84" s="135" t="str">
        <f t="shared" si="24"/>
        <v/>
      </c>
      <c r="X84" s="157" t="str">
        <f>IF(V84&gt;0,(Table5[[#This Row],[PC]]-Table5[[#This Row],[Bruto NC]]),"")</f>
        <v/>
      </c>
      <c r="Y84" s="200"/>
      <c r="Z84" s="136" t="str">
        <f t="shared" si="25"/>
        <v/>
      </c>
      <c r="AA84" s="136" t="str">
        <f>IF(Table5[[#This Row],[Mark-up]]&gt;0,ROUNDUP(IF(Y84&gt;0,Z84*(1+(U84/100)),""),-1),"")</f>
        <v/>
      </c>
      <c r="AB84" s="137" t="str">
        <f t="shared" si="26"/>
        <v/>
      </c>
      <c r="AC84" s="136" t="str">
        <f t="shared" si="27"/>
        <v/>
      </c>
      <c r="AD84" s="160"/>
      <c r="AE84" s="138" t="str">
        <f t="shared" si="28"/>
        <v/>
      </c>
      <c r="AF84" s="160"/>
      <c r="AG84" s="138" t="str">
        <f t="shared" si="29"/>
        <v/>
      </c>
      <c r="AH84" s="160"/>
      <c r="AI84" s="138" t="str">
        <f t="shared" si="30"/>
        <v/>
      </c>
    </row>
    <row r="85" spans="1:35" s="128" customFormat="1" ht="16.5" customHeight="1" x14ac:dyDescent="0.25">
      <c r="B85" s="214"/>
      <c r="C85" s="71"/>
      <c r="D85" s="72"/>
      <c r="E85" s="215"/>
      <c r="F85" s="72"/>
      <c r="G85" s="195"/>
      <c r="H85" s="195"/>
      <c r="I85" s="195"/>
      <c r="J85" s="196"/>
      <c r="K85" s="197"/>
      <c r="L85" s="129"/>
      <c r="M85" s="129"/>
      <c r="N85" s="117">
        <f>IF(J85&gt;0,((J85-(J85*K85))*L85)+Table5[[#This Row],[OTN (€)]],0)</f>
        <v>0</v>
      </c>
      <c r="O85" s="131"/>
      <c r="P85" s="149">
        <f t="shared" si="21"/>
        <v>0</v>
      </c>
      <c r="Q85" s="132"/>
      <c r="R85" s="149">
        <f t="shared" si="22"/>
        <v>0</v>
      </c>
      <c r="S85" s="133">
        <f t="shared" si="23"/>
        <v>0</v>
      </c>
      <c r="T85" s="134"/>
      <c r="U85" s="198"/>
      <c r="V85" s="199"/>
      <c r="W85" s="135" t="str">
        <f t="shared" si="24"/>
        <v/>
      </c>
      <c r="X85" s="157" t="str">
        <f>IF(V85&gt;0,(Table5[[#This Row],[PC]]-Table5[[#This Row],[Bruto NC]]),"")</f>
        <v/>
      </c>
      <c r="Y85" s="200"/>
      <c r="Z85" s="136" t="str">
        <f t="shared" si="25"/>
        <v/>
      </c>
      <c r="AA85" s="136" t="str">
        <f>IF(Table5[[#This Row],[Mark-up]]&gt;0,ROUNDUP(IF(Y85&gt;0,Z85*(1+(U85/100)),""),-1),"")</f>
        <v/>
      </c>
      <c r="AB85" s="137" t="str">
        <f t="shared" si="26"/>
        <v/>
      </c>
      <c r="AC85" s="136" t="str">
        <f t="shared" si="27"/>
        <v/>
      </c>
      <c r="AD85" s="160"/>
      <c r="AE85" s="138" t="str">
        <f t="shared" si="28"/>
        <v/>
      </c>
      <c r="AF85" s="160"/>
      <c r="AG85" s="138" t="str">
        <f t="shared" si="29"/>
        <v/>
      </c>
      <c r="AH85" s="160"/>
      <c r="AI85" s="138" t="str">
        <f t="shared" si="30"/>
        <v/>
      </c>
    </row>
    <row r="86" spans="1:35" s="111" customFormat="1" ht="16.5" customHeight="1" x14ac:dyDescent="0.25">
      <c r="B86" s="185"/>
      <c r="C86" s="208"/>
      <c r="D86" s="186"/>
      <c r="E86" s="192"/>
      <c r="F86" s="186"/>
      <c r="G86" s="186"/>
      <c r="H86" s="186"/>
      <c r="I86" s="195"/>
      <c r="J86" s="188"/>
      <c r="K86" s="193"/>
      <c r="L86" s="116"/>
      <c r="M86" s="116"/>
      <c r="N86" s="117">
        <f>IF(J86&gt;0,((J86-(J86*K86))*L86)+Table5[[#This Row],[OTN (€)]],0)</f>
        <v>0</v>
      </c>
      <c r="O86" s="118"/>
      <c r="P86" s="147">
        <f t="shared" si="21"/>
        <v>0</v>
      </c>
      <c r="Q86" s="119"/>
      <c r="R86" s="147">
        <f t="shared" si="22"/>
        <v>0</v>
      </c>
      <c r="S86" s="120">
        <f t="shared" si="23"/>
        <v>0</v>
      </c>
      <c r="T86" s="121"/>
      <c r="U86" s="189"/>
      <c r="V86" s="190"/>
      <c r="W86" s="122" t="str">
        <f t="shared" si="24"/>
        <v/>
      </c>
      <c r="X86" s="156" t="str">
        <f>IF(V86&gt;0,(Table5[[#This Row],[PC]]-Table5[[#This Row],[Bruto NC]]),"")</f>
        <v/>
      </c>
      <c r="Y86" s="191"/>
      <c r="Z86" s="123" t="str">
        <f t="shared" si="25"/>
        <v/>
      </c>
      <c r="AA86" s="123" t="str">
        <f>IF(Table5[[#This Row],[Mark-up]]&gt;0,ROUNDUP(IF(Y86&gt;0,Z86*(1+(U86/100)),""),-1),"")</f>
        <v/>
      </c>
      <c r="AB86" s="124" t="str">
        <f t="shared" si="26"/>
        <v/>
      </c>
      <c r="AC86" s="123" t="str">
        <f t="shared" si="27"/>
        <v/>
      </c>
      <c r="AD86" s="159"/>
      <c r="AE86" s="125" t="str">
        <f t="shared" si="28"/>
        <v/>
      </c>
      <c r="AF86" s="159"/>
      <c r="AG86" s="125" t="str">
        <f t="shared" si="29"/>
        <v/>
      </c>
      <c r="AH86" s="159"/>
      <c r="AI86" s="125" t="str">
        <f t="shared" si="30"/>
        <v/>
      </c>
    </row>
    <row r="87" spans="1:35" s="111" customFormat="1" ht="16.5" customHeight="1" x14ac:dyDescent="0.25">
      <c r="B87" s="185"/>
      <c r="C87" s="208"/>
      <c r="D87" s="113"/>
      <c r="E87" s="114"/>
      <c r="F87" s="113"/>
      <c r="G87" s="186"/>
      <c r="H87" s="186"/>
      <c r="I87" s="195"/>
      <c r="J87" s="188"/>
      <c r="K87" s="193"/>
      <c r="L87" s="116"/>
      <c r="M87" s="116"/>
      <c r="N87" s="117">
        <f>IF(J87&gt;0,((J87-(J87*K87))*L87)+Table5[[#This Row],[OTN (€)]],0)</f>
        <v>0</v>
      </c>
      <c r="O87" s="118"/>
      <c r="P87" s="147">
        <f t="shared" si="21"/>
        <v>0</v>
      </c>
      <c r="Q87" s="119"/>
      <c r="R87" s="147">
        <f t="shared" si="22"/>
        <v>0</v>
      </c>
      <c r="S87" s="120">
        <f t="shared" si="23"/>
        <v>0</v>
      </c>
      <c r="T87" s="121"/>
      <c r="U87" s="189"/>
      <c r="V87" s="190"/>
      <c r="W87" s="122" t="str">
        <f t="shared" si="24"/>
        <v/>
      </c>
      <c r="X87" s="156" t="str">
        <f>IF(V87&gt;0,(Table5[[#This Row],[PC]]-Table5[[#This Row],[Bruto NC]]),"")</f>
        <v/>
      </c>
      <c r="Y87" s="191"/>
      <c r="Z87" s="123" t="str">
        <f t="shared" si="25"/>
        <v/>
      </c>
      <c r="AA87" s="123" t="str">
        <f>IF(Table5[[#This Row],[Mark-up]]&gt;0,ROUNDUP(IF(Y87&gt;0,Z87*(1+(U87/100)),""),-1),"")</f>
        <v/>
      </c>
      <c r="AB87" s="124" t="str">
        <f t="shared" si="26"/>
        <v/>
      </c>
      <c r="AC87" s="123" t="str">
        <f t="shared" si="27"/>
        <v/>
      </c>
      <c r="AD87" s="159"/>
      <c r="AE87" s="125" t="str">
        <f t="shared" si="28"/>
        <v/>
      </c>
      <c r="AF87" s="159"/>
      <c r="AG87" s="125" t="str">
        <f t="shared" si="29"/>
        <v/>
      </c>
      <c r="AH87" s="159"/>
      <c r="AI87" s="125" t="str">
        <f t="shared" si="30"/>
        <v/>
      </c>
    </row>
    <row r="88" spans="1:35" s="111" customFormat="1" ht="16.5" customHeight="1" x14ac:dyDescent="0.25">
      <c r="B88" s="212"/>
      <c r="C88" s="208"/>
      <c r="D88" s="186"/>
      <c r="E88" s="211"/>
      <c r="F88" s="186"/>
      <c r="G88" s="186"/>
      <c r="H88" s="187"/>
      <c r="I88" s="195"/>
      <c r="J88" s="186"/>
      <c r="K88" s="193"/>
      <c r="L88" s="116"/>
      <c r="M88" s="116"/>
      <c r="N88" s="117">
        <f>IF(J88&gt;0,((J88-(J88*K88))*L88)+Table5[[#This Row],[OTN (€)]],0)</f>
        <v>0</v>
      </c>
      <c r="O88" s="118"/>
      <c r="P88" s="147">
        <f t="shared" si="21"/>
        <v>0</v>
      </c>
      <c r="Q88" s="119"/>
      <c r="R88" s="147">
        <f t="shared" si="22"/>
        <v>0</v>
      </c>
      <c r="S88" s="120">
        <f t="shared" si="23"/>
        <v>0</v>
      </c>
      <c r="T88" s="121"/>
      <c r="U88" s="189"/>
      <c r="V88" s="190"/>
      <c r="W88" s="122" t="str">
        <f t="shared" si="24"/>
        <v/>
      </c>
      <c r="X88" s="158" t="str">
        <f>IF(V88&gt;0,(Table5[[#This Row],[PC]]-Table5[[#This Row],[Bruto NC]]),"")</f>
        <v/>
      </c>
      <c r="Y88" s="191"/>
      <c r="Z88" s="123" t="str">
        <f t="shared" si="25"/>
        <v/>
      </c>
      <c r="AA88" s="123" t="str">
        <f>IF(Table5[[#This Row],[Mark-up]]&gt;0,ROUNDUP(IF(Y88&gt;0,Z88*(1+(U88/100)),""),-1),"")</f>
        <v/>
      </c>
      <c r="AB88" s="124" t="str">
        <f t="shared" ref="AB88:AB92" si="31">IF(Y88&gt;0,AC88/Z88,"")</f>
        <v/>
      </c>
      <c r="AC88" s="123" t="str">
        <f t="shared" si="27"/>
        <v/>
      </c>
      <c r="AD88" s="162"/>
      <c r="AE88" s="123" t="str">
        <f t="shared" si="28"/>
        <v/>
      </c>
      <c r="AF88" s="162"/>
      <c r="AG88" s="123" t="str">
        <f t="shared" si="29"/>
        <v/>
      </c>
      <c r="AH88" s="162"/>
      <c r="AI88" s="123" t="str">
        <f t="shared" si="30"/>
        <v/>
      </c>
    </row>
    <row r="89" spans="1:35" s="111" customFormat="1" ht="16.5" customHeight="1" x14ac:dyDescent="0.25">
      <c r="B89" s="185"/>
      <c r="C89" s="208"/>
      <c r="D89" s="186"/>
      <c r="E89" s="192"/>
      <c r="F89" s="186"/>
      <c r="G89" s="186"/>
      <c r="H89" s="186"/>
      <c r="I89" s="195"/>
      <c r="J89" s="188"/>
      <c r="K89" s="186"/>
      <c r="L89" s="150"/>
      <c r="M89" s="150"/>
      <c r="N89" s="117">
        <f>IF(J89&gt;0,((J89-(J89*K89))*L89)+Table5[[#This Row],[OTN (€)]],0)</f>
        <v>0</v>
      </c>
      <c r="O89" s="118"/>
      <c r="P89" s="117">
        <f t="shared" si="21"/>
        <v>0</v>
      </c>
      <c r="Q89" s="119"/>
      <c r="R89" s="117">
        <f t="shared" si="22"/>
        <v>0</v>
      </c>
      <c r="S89" s="120">
        <f t="shared" si="23"/>
        <v>0</v>
      </c>
      <c r="T89" s="121"/>
      <c r="U89" s="217"/>
      <c r="V89" s="190"/>
      <c r="W89" s="151" t="str">
        <f t="shared" si="24"/>
        <v/>
      </c>
      <c r="X89" s="158" t="str">
        <f>IF(V89&gt;0,(Table5[[#This Row],[PC]]-Table5[[#This Row],[Bruto NC]]),"")</f>
        <v/>
      </c>
      <c r="Y89" s="191"/>
      <c r="Z89" s="123" t="str">
        <f t="shared" si="25"/>
        <v/>
      </c>
      <c r="AA89" s="123" t="str">
        <f>IF(Table5[[#This Row],[Mark-up]]&gt;0,ROUNDUP(IF(Y89&gt;0,Z89*(1+(U89/100)),""),-1),"")</f>
        <v/>
      </c>
      <c r="AB89" s="124" t="str">
        <f t="shared" si="31"/>
        <v/>
      </c>
      <c r="AC89" s="123" t="str">
        <f t="shared" si="27"/>
        <v/>
      </c>
      <c r="AD89" s="218"/>
      <c r="AE89" s="125" t="str">
        <f t="shared" si="28"/>
        <v/>
      </c>
      <c r="AF89" s="218"/>
      <c r="AG89" s="125" t="str">
        <f t="shared" si="29"/>
        <v/>
      </c>
      <c r="AH89" s="218"/>
      <c r="AI89" s="125" t="str">
        <f t="shared" si="30"/>
        <v/>
      </c>
    </row>
    <row r="90" spans="1:35" ht="15" x14ac:dyDescent="0.25">
      <c r="B90" s="211"/>
      <c r="C90" s="208"/>
      <c r="D90" s="186"/>
      <c r="E90" s="192"/>
      <c r="F90" s="186"/>
      <c r="G90" s="186"/>
      <c r="H90" s="186"/>
      <c r="I90" s="195"/>
      <c r="J90" s="186"/>
      <c r="K90" s="186"/>
      <c r="L90" s="150"/>
      <c r="M90" s="150"/>
      <c r="N90" s="117">
        <f>IF(J90&gt;0,((J90-(J90*K90))*L90)+Table5[[#This Row],[OTN (€)]],0)</f>
        <v>0</v>
      </c>
      <c r="O90" s="118"/>
      <c r="P90" s="117">
        <f t="shared" si="21"/>
        <v>0</v>
      </c>
      <c r="Q90" s="119"/>
      <c r="R90" s="117">
        <f t="shared" si="22"/>
        <v>0</v>
      </c>
      <c r="S90" s="120">
        <f t="shared" si="23"/>
        <v>0</v>
      </c>
      <c r="T90" s="121"/>
      <c r="U90" s="217"/>
      <c r="V90" s="190"/>
      <c r="W90" s="151" t="str">
        <f t="shared" si="24"/>
        <v/>
      </c>
      <c r="X90" s="158" t="str">
        <f>IF(V90&gt;0,(Table5[[#This Row],[PC]]-Table5[[#This Row],[Bruto NC]]),"")</f>
        <v/>
      </c>
      <c r="Y90" s="191"/>
      <c r="Z90" s="123" t="str">
        <f t="shared" si="25"/>
        <v/>
      </c>
      <c r="AA90" s="123" t="str">
        <f>IF(Table5[[#This Row],[Mark-up]]&gt;0,ROUNDUP(IF(Y90&gt;0,Z90*(1+(U90/100)),""),-1),"")</f>
        <v/>
      </c>
      <c r="AB90" s="124" t="str">
        <f t="shared" si="31"/>
        <v/>
      </c>
      <c r="AC90" s="123" t="str">
        <f t="shared" si="27"/>
        <v/>
      </c>
      <c r="AD90" s="219"/>
      <c r="AE90" s="123" t="str">
        <f t="shared" si="28"/>
        <v/>
      </c>
      <c r="AF90" s="219"/>
      <c r="AG90" s="123" t="str">
        <f t="shared" si="29"/>
        <v/>
      </c>
      <c r="AH90" s="219"/>
      <c r="AI90" s="123" t="str">
        <f t="shared" si="30"/>
        <v/>
      </c>
    </row>
    <row r="91" spans="1:35" ht="15" x14ac:dyDescent="0.25">
      <c r="A91" s="1" t="s">
        <v>60</v>
      </c>
      <c r="B91" s="211"/>
      <c r="C91" s="208"/>
      <c r="D91" s="186"/>
      <c r="E91" s="192"/>
      <c r="F91" s="186"/>
      <c r="G91" s="186"/>
      <c r="H91" s="186"/>
      <c r="I91" s="195"/>
      <c r="J91" s="186"/>
      <c r="K91" s="186"/>
      <c r="L91" s="150"/>
      <c r="M91" s="150"/>
      <c r="N91" s="117">
        <f>IF(J91&gt;0,((J91-(J91*K91))*L91)+Table5[[#This Row],[OTN (€)]],0)</f>
        <v>0</v>
      </c>
      <c r="O91" s="118"/>
      <c r="P91" s="117">
        <f t="shared" si="21"/>
        <v>0</v>
      </c>
      <c r="Q91" s="119"/>
      <c r="R91" s="117">
        <f t="shared" si="22"/>
        <v>0</v>
      </c>
      <c r="S91" s="120">
        <f t="shared" si="23"/>
        <v>0</v>
      </c>
      <c r="T91" s="121"/>
      <c r="U91" s="217"/>
      <c r="V91" s="190"/>
      <c r="W91" s="151" t="str">
        <f t="shared" si="24"/>
        <v/>
      </c>
      <c r="X91" s="158" t="str">
        <f>IF(V91&gt;0,(Table5[[#This Row],[PC]]-Table5[[#This Row],[Bruto NC]]),"")</f>
        <v/>
      </c>
      <c r="Y91" s="191"/>
      <c r="Z91" s="123" t="str">
        <f t="shared" si="25"/>
        <v/>
      </c>
      <c r="AA91" s="123" t="str">
        <f>IF(Table5[[#This Row],[Mark-up]]&gt;0,ROUNDUP(IF(Y91&gt;0,Z91*(1+(U91/100)),""),-1),"")</f>
        <v/>
      </c>
      <c r="AB91" s="124" t="str">
        <f t="shared" si="31"/>
        <v/>
      </c>
      <c r="AC91" s="123" t="str">
        <f t="shared" si="27"/>
        <v/>
      </c>
      <c r="AD91" s="219"/>
      <c r="AE91" s="123" t="str">
        <f t="shared" si="28"/>
        <v/>
      </c>
      <c r="AF91" s="219"/>
      <c r="AG91" s="123" t="str">
        <f t="shared" si="29"/>
        <v/>
      </c>
      <c r="AH91" s="219"/>
      <c r="AI91" s="123" t="str">
        <f t="shared" si="30"/>
        <v/>
      </c>
    </row>
    <row r="92" spans="1:35" ht="15" x14ac:dyDescent="0.25">
      <c r="B92" s="185"/>
      <c r="C92" s="208"/>
      <c r="D92" s="186"/>
      <c r="E92" s="192"/>
      <c r="F92" s="186"/>
      <c r="G92" s="186"/>
      <c r="H92" s="186"/>
      <c r="I92" s="195"/>
      <c r="J92" s="186"/>
      <c r="K92" s="186"/>
      <c r="L92" s="150"/>
      <c r="M92" s="150"/>
      <c r="N92" s="117">
        <f>IF(J92&gt;0,((J92-(J92*K92))*L92)+Table5[[#This Row],[OTN (€)]],0)</f>
        <v>0</v>
      </c>
      <c r="O92" s="118"/>
      <c r="P92" s="117">
        <f t="shared" si="21"/>
        <v>0</v>
      </c>
      <c r="Q92" s="119"/>
      <c r="R92" s="117">
        <f t="shared" si="22"/>
        <v>0</v>
      </c>
      <c r="S92" s="120">
        <f t="shared" si="23"/>
        <v>0</v>
      </c>
      <c r="T92" s="121"/>
      <c r="U92" s="217"/>
      <c r="V92" s="190"/>
      <c r="W92" s="151" t="str">
        <f t="shared" si="24"/>
        <v/>
      </c>
      <c r="X92" s="158" t="str">
        <f>IF(V92&gt;0,(Table5[[#This Row],[PC]]-Table5[[#This Row],[Bruto NC]]),"")</f>
        <v/>
      </c>
      <c r="Y92" s="191"/>
      <c r="Z92" s="123" t="str">
        <f t="shared" si="25"/>
        <v/>
      </c>
      <c r="AA92" s="123" t="str">
        <f>IF(Table5[[#This Row],[Mark-up]]&gt;0,ROUNDUP(IF(Y92&gt;0,Z92*(1+(U92/100)),""),-1),"")</f>
        <v/>
      </c>
      <c r="AB92" s="124" t="str">
        <f t="shared" si="31"/>
        <v/>
      </c>
      <c r="AC92" s="123" t="str">
        <f t="shared" si="27"/>
        <v/>
      </c>
      <c r="AD92" s="219"/>
      <c r="AE92" s="123" t="str">
        <f t="shared" si="28"/>
        <v/>
      </c>
      <c r="AF92" s="219"/>
      <c r="AG92" s="123" t="str">
        <f t="shared" si="29"/>
        <v/>
      </c>
      <c r="AH92" s="219"/>
      <c r="AI92" s="123" t="str">
        <f t="shared" si="30"/>
        <v/>
      </c>
    </row>
    <row r="93" spans="1:35" ht="15" x14ac:dyDescent="0.25">
      <c r="B93" s="185"/>
      <c r="C93" s="208"/>
      <c r="D93" s="186"/>
      <c r="E93" s="192"/>
      <c r="F93" s="186"/>
      <c r="G93" s="186"/>
      <c r="H93" s="186"/>
      <c r="I93" s="195"/>
      <c r="J93" s="186"/>
      <c r="K93" s="186"/>
      <c r="L93" s="150"/>
      <c r="M93" s="150"/>
      <c r="N93" s="117">
        <f>IF(J93&gt;0,((J93-(J93*K93))*L93)+Table5[[#This Row],[OTN (€)]],0)</f>
        <v>0</v>
      </c>
      <c r="O93" s="118"/>
      <c r="P93" s="117">
        <f>IF(O93&gt;0,N93*O93,0)</f>
        <v>0</v>
      </c>
      <c r="Q93" s="119"/>
      <c r="R93" s="117">
        <f>IF(Q93&gt;0,(N93+P93)*(Q93/100),0)</f>
        <v>0</v>
      </c>
      <c r="S93" s="120">
        <f t="shared" si="23"/>
        <v>0</v>
      </c>
      <c r="T93" s="121"/>
      <c r="U93" s="217"/>
      <c r="V93" s="190"/>
      <c r="W93" s="151" t="str">
        <f>IF(V93&gt;0,X93/T93,"")</f>
        <v/>
      </c>
      <c r="X93" s="158" t="str">
        <f>IF(V93&gt;0,(Table5[[#This Row],[PC]]-Table5[[#This Row],[Bruto NC]]),"")</f>
        <v/>
      </c>
      <c r="Y93" s="191"/>
      <c r="Z93" s="123" t="str">
        <f t="shared" si="25"/>
        <v/>
      </c>
      <c r="AA93" s="123" t="str">
        <f>IF(Table5[[#This Row],[Mark-up]]&gt;0,ROUNDUP(IF(Y93&gt;0,Z93*(1+(U93/100)),""),-1),"")</f>
        <v/>
      </c>
      <c r="AB93" s="124" t="str">
        <f t="shared" ref="AB93:AB101" si="32">IF(Y93&gt;0,AC93/Z93,"")</f>
        <v/>
      </c>
      <c r="AC93" s="123" t="str">
        <f t="shared" si="27"/>
        <v/>
      </c>
      <c r="AD93" s="219"/>
      <c r="AE93" s="123" t="str">
        <f>IF(AD93&gt;0,AD93-$V93,"")</f>
        <v/>
      </c>
      <c r="AF93" s="219"/>
      <c r="AG93" s="123" t="str">
        <f>IF(AF93&gt;0,AF93-$V93,"")</f>
        <v/>
      </c>
      <c r="AH93" s="219"/>
      <c r="AI93" s="123" t="str">
        <f>IF(AH93&gt;0,AH93-$V93,"")</f>
        <v/>
      </c>
    </row>
    <row r="94" spans="1:35" ht="15" x14ac:dyDescent="0.25">
      <c r="B94" s="185"/>
      <c r="C94" s="208"/>
      <c r="D94" s="186"/>
      <c r="E94" s="192"/>
      <c r="F94" s="186"/>
      <c r="G94" s="186"/>
      <c r="H94" s="186"/>
      <c r="I94" s="203"/>
      <c r="J94" s="186"/>
      <c r="K94" s="186"/>
      <c r="L94" s="152"/>
      <c r="M94" s="152"/>
      <c r="N94" s="117">
        <f>IF(J94&gt;0,((J94-(J94*K94))*L94)+Table5[[#This Row],[OTN (€)]],0)</f>
        <v>0</v>
      </c>
      <c r="O94" s="118"/>
      <c r="P94" s="117">
        <f t="shared" ref="P94:P101" si="33">IF(O94&gt;0,N94*O94,0)</f>
        <v>0</v>
      </c>
      <c r="Q94" s="119"/>
      <c r="R94" s="117">
        <f t="shared" ref="R94:R101" si="34">IF(Q94&gt;0,(N94+P94)*(Q94/100),0)</f>
        <v>0</v>
      </c>
      <c r="S94" s="120">
        <f t="shared" si="23"/>
        <v>0</v>
      </c>
      <c r="T94" s="121"/>
      <c r="U94" s="217"/>
      <c r="V94" s="190"/>
      <c r="W94" s="151" t="str">
        <f t="shared" ref="W94:W101" si="35">IF(V94&gt;0,X94/T94,"")</f>
        <v/>
      </c>
      <c r="X94" s="158" t="str">
        <f>IF(V94&gt;0,(Table5[[#This Row],[PC]]-Table5[[#This Row],[Bruto NC]]),"")</f>
        <v/>
      </c>
      <c r="Y94" s="191"/>
      <c r="Z94" s="123" t="str">
        <f t="shared" si="25"/>
        <v/>
      </c>
      <c r="AA94" s="123" t="str">
        <f>IF(Table5[[#This Row],[Mark-up]]&gt;0,ROUNDUP(IF(Y94&gt;0,Z94*(1+(U94/100)),""),-1),"")</f>
        <v/>
      </c>
      <c r="AB94" s="124" t="str">
        <f t="shared" si="32"/>
        <v/>
      </c>
      <c r="AC94" s="123" t="str">
        <f t="shared" si="27"/>
        <v/>
      </c>
      <c r="AD94" s="219"/>
      <c r="AE94" s="123" t="str">
        <f t="shared" ref="AE94:AE101" si="36">IF(AD94&gt;0,AD94-$V94,"")</f>
        <v/>
      </c>
      <c r="AF94" s="219"/>
      <c r="AG94" s="123" t="str">
        <f t="shared" ref="AG94:AG101" si="37">IF(AF94&gt;0,AF94-$V94,"")</f>
        <v/>
      </c>
      <c r="AH94" s="219"/>
      <c r="AI94" s="123" t="str">
        <f t="shared" ref="AI94:AI101" si="38">IF(AH94&gt;0,AH94-$V94,"")</f>
        <v/>
      </c>
    </row>
    <row r="95" spans="1:35" ht="15" x14ac:dyDescent="0.25">
      <c r="B95" s="185"/>
      <c r="C95" s="208"/>
      <c r="D95" s="186"/>
      <c r="E95" s="192"/>
      <c r="F95" s="186"/>
      <c r="G95" s="186"/>
      <c r="H95" s="186"/>
      <c r="I95" s="203"/>
      <c r="J95" s="186"/>
      <c r="K95" s="186"/>
      <c r="L95" s="152"/>
      <c r="M95" s="152"/>
      <c r="N95" s="117">
        <f>IF(J95&gt;0,((J95-(J95*K95))*L95)+Table5[[#This Row],[OTN (€)]],0)</f>
        <v>0</v>
      </c>
      <c r="O95" s="118"/>
      <c r="P95" s="117">
        <f t="shared" si="33"/>
        <v>0</v>
      </c>
      <c r="Q95" s="119"/>
      <c r="R95" s="117">
        <f t="shared" si="34"/>
        <v>0</v>
      </c>
      <c r="S95" s="120">
        <f t="shared" si="23"/>
        <v>0</v>
      </c>
      <c r="T95" s="121"/>
      <c r="U95" s="217"/>
      <c r="V95" s="190"/>
      <c r="W95" s="151" t="str">
        <f t="shared" si="35"/>
        <v/>
      </c>
      <c r="X95" s="158" t="str">
        <f>IF(V95&gt;0,(Table5[[#This Row],[PC]]-Table5[[#This Row],[Bruto NC]]),"")</f>
        <v/>
      </c>
      <c r="Y95" s="191"/>
      <c r="Z95" s="123" t="str">
        <f t="shared" si="25"/>
        <v/>
      </c>
      <c r="AA95" s="123" t="str">
        <f>IF(Table5[[#This Row],[Mark-up]]&gt;0,ROUNDUP(IF(Y95&gt;0,Z95*(1+(U95/100)),""),-1),"")</f>
        <v/>
      </c>
      <c r="AB95" s="124" t="str">
        <f t="shared" si="32"/>
        <v/>
      </c>
      <c r="AC95" s="123" t="str">
        <f t="shared" si="27"/>
        <v/>
      </c>
      <c r="AD95" s="219"/>
      <c r="AE95" s="123" t="str">
        <f t="shared" si="36"/>
        <v/>
      </c>
      <c r="AF95" s="219"/>
      <c r="AG95" s="123" t="str">
        <f t="shared" si="37"/>
        <v/>
      </c>
      <c r="AH95" s="219"/>
      <c r="AI95" s="123" t="str">
        <f t="shared" si="38"/>
        <v/>
      </c>
    </row>
    <row r="96" spans="1:35" ht="15" x14ac:dyDescent="0.25">
      <c r="B96" s="185"/>
      <c r="C96" s="208"/>
      <c r="D96" s="186"/>
      <c r="E96" s="192"/>
      <c r="F96" s="186"/>
      <c r="G96" s="186"/>
      <c r="H96" s="186"/>
      <c r="I96" s="203"/>
      <c r="J96" s="186"/>
      <c r="K96" s="186"/>
      <c r="L96" s="152"/>
      <c r="M96" s="152"/>
      <c r="N96" s="117">
        <f>IF(J96&gt;0,((J96-(J96*K96))*L96)+Table5[[#This Row],[OTN (€)]],0)</f>
        <v>0</v>
      </c>
      <c r="O96" s="118"/>
      <c r="P96" s="117">
        <f t="shared" si="33"/>
        <v>0</v>
      </c>
      <c r="Q96" s="119"/>
      <c r="R96" s="117">
        <f t="shared" si="34"/>
        <v>0</v>
      </c>
      <c r="S96" s="120">
        <f t="shared" si="23"/>
        <v>0</v>
      </c>
      <c r="T96" s="121"/>
      <c r="U96" s="217"/>
      <c r="V96" s="190"/>
      <c r="W96" s="151" t="str">
        <f t="shared" si="35"/>
        <v/>
      </c>
      <c r="X96" s="158" t="str">
        <f>IF(V96&gt;0,(Table5[[#This Row],[PC]]-Table5[[#This Row],[Bruto NC]]),"")</f>
        <v/>
      </c>
      <c r="Y96" s="191"/>
      <c r="Z96" s="123" t="str">
        <f t="shared" si="25"/>
        <v/>
      </c>
      <c r="AA96" s="123" t="str">
        <f>IF(Table5[[#This Row],[Mark-up]]&gt;0,ROUNDUP(IF(Y96&gt;0,Z96*(1+(U96/100)),""),-1),"")</f>
        <v/>
      </c>
      <c r="AB96" s="124" t="str">
        <f t="shared" si="32"/>
        <v/>
      </c>
      <c r="AC96" s="123" t="str">
        <f t="shared" si="27"/>
        <v/>
      </c>
      <c r="AD96" s="219"/>
      <c r="AE96" s="123" t="str">
        <f t="shared" si="36"/>
        <v/>
      </c>
      <c r="AF96" s="219"/>
      <c r="AG96" s="123" t="str">
        <f t="shared" si="37"/>
        <v/>
      </c>
      <c r="AH96" s="219"/>
      <c r="AI96" s="123" t="str">
        <f t="shared" si="38"/>
        <v/>
      </c>
    </row>
    <row r="97" spans="2:35" ht="15" x14ac:dyDescent="0.25">
      <c r="B97" s="185"/>
      <c r="C97" s="208"/>
      <c r="D97" s="186"/>
      <c r="E97" s="192"/>
      <c r="F97" s="186"/>
      <c r="G97" s="186"/>
      <c r="H97" s="186"/>
      <c r="I97" s="203"/>
      <c r="J97" s="186"/>
      <c r="K97" s="186"/>
      <c r="L97" s="152"/>
      <c r="M97" s="152"/>
      <c r="N97" s="117">
        <f>IF(J97&gt;0,((J97-(J97*K97))*L97)+Table5[[#This Row],[OTN (€)]],0)</f>
        <v>0</v>
      </c>
      <c r="O97" s="118"/>
      <c r="P97" s="117">
        <f t="shared" si="33"/>
        <v>0</v>
      </c>
      <c r="Q97" s="119"/>
      <c r="R97" s="117">
        <f t="shared" si="34"/>
        <v>0</v>
      </c>
      <c r="S97" s="120">
        <f t="shared" si="23"/>
        <v>0</v>
      </c>
      <c r="T97" s="121"/>
      <c r="U97" s="217"/>
      <c r="V97" s="190"/>
      <c r="W97" s="151" t="str">
        <f t="shared" si="35"/>
        <v/>
      </c>
      <c r="X97" s="158" t="str">
        <f>IF(V97&gt;0,(Table5[[#This Row],[PC]]-Table5[[#This Row],[Bruto NC]]),"")</f>
        <v/>
      </c>
      <c r="Y97" s="191"/>
      <c r="Z97" s="123" t="str">
        <f t="shared" si="25"/>
        <v/>
      </c>
      <c r="AA97" s="123" t="str">
        <f>IF(Table5[[#This Row],[Mark-up]]&gt;0,ROUNDUP(IF(Y97&gt;0,Z97*(1+(U97/100)),""),-1),"")</f>
        <v/>
      </c>
      <c r="AB97" s="124" t="str">
        <f t="shared" si="32"/>
        <v/>
      </c>
      <c r="AC97" s="123" t="str">
        <f t="shared" si="27"/>
        <v/>
      </c>
      <c r="AD97" s="219"/>
      <c r="AE97" s="123" t="str">
        <f t="shared" si="36"/>
        <v/>
      </c>
      <c r="AF97" s="219"/>
      <c r="AG97" s="123" t="str">
        <f t="shared" si="37"/>
        <v/>
      </c>
      <c r="AH97" s="219"/>
      <c r="AI97" s="123" t="str">
        <f t="shared" si="38"/>
        <v/>
      </c>
    </row>
    <row r="98" spans="2:35" ht="15" x14ac:dyDescent="0.25">
      <c r="B98" s="185"/>
      <c r="C98" s="208"/>
      <c r="D98" s="186"/>
      <c r="E98" s="192"/>
      <c r="F98" s="186"/>
      <c r="G98" s="186"/>
      <c r="H98" s="186"/>
      <c r="I98" s="203"/>
      <c r="J98" s="186"/>
      <c r="K98" s="186"/>
      <c r="L98" s="152"/>
      <c r="M98" s="152"/>
      <c r="N98" s="117">
        <f>IF(J98&gt;0,((J98-(J98*K98))*L98)+Table5[[#This Row],[OTN (€)]],0)</f>
        <v>0</v>
      </c>
      <c r="O98" s="118"/>
      <c r="P98" s="117">
        <f t="shared" si="33"/>
        <v>0</v>
      </c>
      <c r="Q98" s="119"/>
      <c r="R98" s="117">
        <f t="shared" si="34"/>
        <v>0</v>
      </c>
      <c r="S98" s="120">
        <f t="shared" si="23"/>
        <v>0</v>
      </c>
      <c r="T98" s="121"/>
      <c r="U98" s="217"/>
      <c r="V98" s="190"/>
      <c r="W98" s="151" t="str">
        <f t="shared" si="35"/>
        <v/>
      </c>
      <c r="X98" s="158" t="str">
        <f>IF(V98&gt;0,(Table5[[#This Row],[PC]]-Table5[[#This Row],[Bruto NC]]),"")</f>
        <v/>
      </c>
      <c r="Y98" s="191"/>
      <c r="Z98" s="123" t="str">
        <f t="shared" si="25"/>
        <v/>
      </c>
      <c r="AA98" s="123" t="str">
        <f>IF(Table5[[#This Row],[Mark-up]]&gt;0,ROUNDUP(IF(Y98&gt;0,Z98*(1+(U98/100)),""),-1),"")</f>
        <v/>
      </c>
      <c r="AB98" s="124" t="str">
        <f t="shared" si="32"/>
        <v/>
      </c>
      <c r="AC98" s="123" t="str">
        <f t="shared" si="27"/>
        <v/>
      </c>
      <c r="AD98" s="219"/>
      <c r="AE98" s="123" t="str">
        <f t="shared" si="36"/>
        <v/>
      </c>
      <c r="AF98" s="219"/>
      <c r="AG98" s="123" t="str">
        <f t="shared" si="37"/>
        <v/>
      </c>
      <c r="AH98" s="219"/>
      <c r="AI98" s="123" t="str">
        <f t="shared" si="38"/>
        <v/>
      </c>
    </row>
    <row r="99" spans="2:35" ht="15" x14ac:dyDescent="0.25">
      <c r="B99" s="185"/>
      <c r="C99" s="208"/>
      <c r="D99" s="186"/>
      <c r="E99" s="192"/>
      <c r="F99" s="186"/>
      <c r="G99" s="186"/>
      <c r="H99" s="186"/>
      <c r="I99" s="203"/>
      <c r="J99" s="186"/>
      <c r="K99" s="186"/>
      <c r="L99" s="152"/>
      <c r="M99" s="152"/>
      <c r="N99" s="117">
        <f>IF(J99&gt;0,((J99-(J99*K99))*L99)+Table5[[#This Row],[OTN (€)]],0)</f>
        <v>0</v>
      </c>
      <c r="O99" s="118"/>
      <c r="P99" s="117">
        <f t="shared" si="33"/>
        <v>0</v>
      </c>
      <c r="Q99" s="119"/>
      <c r="R99" s="117">
        <f t="shared" si="34"/>
        <v>0</v>
      </c>
      <c r="S99" s="120">
        <f t="shared" si="23"/>
        <v>0</v>
      </c>
      <c r="T99" s="121"/>
      <c r="U99" s="217"/>
      <c r="V99" s="190"/>
      <c r="W99" s="151" t="str">
        <f t="shared" si="35"/>
        <v/>
      </c>
      <c r="X99" s="158" t="str">
        <f>IF(V99&gt;0,(Table5[[#This Row],[PC]]-Table5[[#This Row],[Bruto NC]]),"")</f>
        <v/>
      </c>
      <c r="Y99" s="191"/>
      <c r="Z99" s="123" t="str">
        <f t="shared" si="25"/>
        <v/>
      </c>
      <c r="AA99" s="123" t="str">
        <f>IF(Table5[[#This Row],[Mark-up]]&gt;0,ROUNDUP(IF(Y99&gt;0,Z99*(1+(U99/100)),""),-1),"")</f>
        <v/>
      </c>
      <c r="AB99" s="124" t="str">
        <f t="shared" si="32"/>
        <v/>
      </c>
      <c r="AC99" s="123" t="str">
        <f t="shared" si="27"/>
        <v/>
      </c>
      <c r="AD99" s="219"/>
      <c r="AE99" s="123" t="str">
        <f t="shared" si="36"/>
        <v/>
      </c>
      <c r="AF99" s="219"/>
      <c r="AG99" s="123" t="str">
        <f t="shared" si="37"/>
        <v/>
      </c>
      <c r="AH99" s="219"/>
      <c r="AI99" s="123" t="str">
        <f t="shared" si="38"/>
        <v/>
      </c>
    </row>
    <row r="100" spans="2:35" ht="15" x14ac:dyDescent="0.25">
      <c r="B100" s="185"/>
      <c r="C100" s="208"/>
      <c r="D100" s="186"/>
      <c r="E100" s="192"/>
      <c r="F100" s="186"/>
      <c r="G100" s="186"/>
      <c r="H100" s="186"/>
      <c r="I100" s="203"/>
      <c r="J100" s="186"/>
      <c r="K100" s="186"/>
      <c r="L100" s="152"/>
      <c r="M100" s="152"/>
      <c r="N100" s="117">
        <f>IF(J100&gt;0,((J100-(J100*K100))*L100)+Table5[[#This Row],[OTN (€)]],0)</f>
        <v>0</v>
      </c>
      <c r="O100" s="118"/>
      <c r="P100" s="117">
        <f t="shared" si="33"/>
        <v>0</v>
      </c>
      <c r="Q100" s="119"/>
      <c r="R100" s="117">
        <f t="shared" si="34"/>
        <v>0</v>
      </c>
      <c r="S100" s="120">
        <f t="shared" si="23"/>
        <v>0</v>
      </c>
      <c r="T100" s="121"/>
      <c r="U100" s="217"/>
      <c r="V100" s="190"/>
      <c r="W100" s="151" t="str">
        <f t="shared" si="35"/>
        <v/>
      </c>
      <c r="X100" s="158" t="str">
        <f>IF(V100&gt;0,(Table5[[#This Row],[PC]]-Table5[[#This Row],[Bruto NC]]),"")</f>
        <v/>
      </c>
      <c r="Y100" s="191"/>
      <c r="Z100" s="123" t="str">
        <f t="shared" si="25"/>
        <v/>
      </c>
      <c r="AA100" s="123" t="str">
        <f>IF(Table5[[#This Row],[Mark-up]]&gt;0,ROUNDUP(IF(Y100&gt;0,Z100*(1+(U100/100)),""),-1),"")</f>
        <v/>
      </c>
      <c r="AB100" s="124" t="str">
        <f t="shared" si="32"/>
        <v/>
      </c>
      <c r="AC100" s="123" t="str">
        <f t="shared" si="27"/>
        <v/>
      </c>
      <c r="AD100" s="219"/>
      <c r="AE100" s="123" t="str">
        <f t="shared" si="36"/>
        <v/>
      </c>
      <c r="AF100" s="219"/>
      <c r="AG100" s="123" t="str">
        <f t="shared" si="37"/>
        <v/>
      </c>
      <c r="AH100" s="219"/>
      <c r="AI100" s="123" t="str">
        <f t="shared" si="38"/>
        <v/>
      </c>
    </row>
    <row r="101" spans="2:35" ht="15" x14ac:dyDescent="0.25">
      <c r="B101" s="185"/>
      <c r="C101" s="208"/>
      <c r="D101" s="186"/>
      <c r="E101" s="192"/>
      <c r="F101" s="186"/>
      <c r="G101" s="186"/>
      <c r="H101" s="186"/>
      <c r="I101" s="203"/>
      <c r="J101" s="186"/>
      <c r="K101" s="186"/>
      <c r="L101" s="152"/>
      <c r="M101" s="152"/>
      <c r="N101" s="117">
        <f>IF(J101&gt;0,((J101-(J101*K101))*L101)+Table5[[#This Row],[OTN (€)]],0)</f>
        <v>0</v>
      </c>
      <c r="O101" s="118"/>
      <c r="P101" s="117">
        <f t="shared" si="33"/>
        <v>0</v>
      </c>
      <c r="Q101" s="119"/>
      <c r="R101" s="117">
        <f t="shared" si="34"/>
        <v>0</v>
      </c>
      <c r="S101" s="120">
        <f t="shared" si="23"/>
        <v>0</v>
      </c>
      <c r="T101" s="121"/>
      <c r="U101" s="217"/>
      <c r="V101" s="190"/>
      <c r="W101" s="151" t="str">
        <f t="shared" si="35"/>
        <v/>
      </c>
      <c r="X101" s="158" t="str">
        <f>IF(V101&gt;0,(Table5[[#This Row],[PC]]-Table5[[#This Row],[Bruto NC]]),"")</f>
        <v/>
      </c>
      <c r="Y101" s="191"/>
      <c r="Z101" s="123" t="str">
        <f t="shared" si="25"/>
        <v/>
      </c>
      <c r="AA101" s="123" t="str">
        <f>IF(Table5[[#This Row],[Mark-up]]&gt;0,ROUNDUP(IF(Y101&gt;0,Z101*(1+(U101/100)),""),-1),"")</f>
        <v/>
      </c>
      <c r="AB101" s="124" t="str">
        <f t="shared" si="32"/>
        <v/>
      </c>
      <c r="AC101" s="123" t="str">
        <f t="shared" si="27"/>
        <v/>
      </c>
      <c r="AD101" s="219"/>
      <c r="AE101" s="123" t="str">
        <f t="shared" si="36"/>
        <v/>
      </c>
      <c r="AF101" s="219"/>
      <c r="AG101" s="123" t="str">
        <f t="shared" si="37"/>
        <v/>
      </c>
      <c r="AH101" s="219"/>
      <c r="AI101" s="123" t="str">
        <f t="shared" si="38"/>
        <v/>
      </c>
    </row>
    <row r="102" spans="2:35" x14ac:dyDescent="0.25">
      <c r="B102" s="7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</row>
    <row r="103" spans="2:35" ht="15" x14ac:dyDescent="0.25">
      <c r="B103" s="7"/>
      <c r="G10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</row>
    <row r="104" spans="2:35" x14ac:dyDescent="0.25">
      <c r="B104" s="7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</row>
    <row r="105" spans="2:35" x14ac:dyDescent="0.25">
      <c r="B105" s="7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</row>
    <row r="106" spans="2:35" x14ac:dyDescent="0.25">
      <c r="B106" s="7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</row>
    <row r="107" spans="2:35" x14ac:dyDescent="0.25">
      <c r="B107" s="7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</row>
    <row r="108" spans="2:35" x14ac:dyDescent="0.25">
      <c r="B108" s="7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</row>
    <row r="109" spans="2:35" x14ac:dyDescent="0.25">
      <c r="B109" s="7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</row>
    <row r="110" spans="2:35" x14ac:dyDescent="0.25">
      <c r="B110" s="7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</row>
    <row r="111" spans="2:35" x14ac:dyDescent="0.25">
      <c r="B111" s="7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</row>
    <row r="112" spans="2:35" x14ac:dyDescent="0.25">
      <c r="B112" s="7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</row>
    <row r="113" spans="2:35" x14ac:dyDescent="0.25">
      <c r="B113" s="7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</row>
    <row r="114" spans="2:35" x14ac:dyDescent="0.25">
      <c r="B114" s="7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</row>
    <row r="115" spans="2:35" x14ac:dyDescent="0.25">
      <c r="B115" s="7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</row>
    <row r="116" spans="2:35" x14ac:dyDescent="0.25">
      <c r="B116" s="7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</row>
    <row r="117" spans="2:35" x14ac:dyDescent="0.25">
      <c r="B117" s="7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</row>
    <row r="118" spans="2:35" x14ac:dyDescent="0.25">
      <c r="B118" s="7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</row>
    <row r="119" spans="2:35" x14ac:dyDescent="0.25">
      <c r="B119" s="7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</row>
    <row r="120" spans="2:35" x14ac:dyDescent="0.25">
      <c r="B120" s="7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</row>
    <row r="121" spans="2:35" x14ac:dyDescent="0.25">
      <c r="B121" s="7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</row>
    <row r="122" spans="2:35" x14ac:dyDescent="0.25">
      <c r="B122" s="7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</row>
    <row r="123" spans="2:35" x14ac:dyDescent="0.25">
      <c r="B123" s="7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</row>
    <row r="124" spans="2:35" x14ac:dyDescent="0.25">
      <c r="B124" s="7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</row>
    <row r="125" spans="2:35" x14ac:dyDescent="0.25">
      <c r="B125" s="7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</row>
    <row r="126" spans="2:35" x14ac:dyDescent="0.25">
      <c r="B126" s="7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</row>
    <row r="127" spans="2:35" x14ac:dyDescent="0.25">
      <c r="B127" s="7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</row>
    <row r="128" spans="2:35" x14ac:dyDescent="0.25">
      <c r="B128" s="7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</row>
    <row r="129" spans="2:35" x14ac:dyDescent="0.25">
      <c r="B129" s="7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</row>
    <row r="130" spans="2:35" x14ac:dyDescent="0.25">
      <c r="B130" s="7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</row>
    <row r="131" spans="2:35" x14ac:dyDescent="0.25">
      <c r="B131" s="7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</row>
    <row r="132" spans="2:35" x14ac:dyDescent="0.25">
      <c r="B132" s="7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</row>
    <row r="133" spans="2:35" x14ac:dyDescent="0.25">
      <c r="B133" s="7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</row>
    <row r="134" spans="2:35" x14ac:dyDescent="0.25">
      <c r="B134" s="7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</row>
    <row r="135" spans="2:35" x14ac:dyDescent="0.25">
      <c r="B135" s="7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</row>
    <row r="136" spans="2:35" x14ac:dyDescent="0.25">
      <c r="B136" s="7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</row>
    <row r="137" spans="2:35" x14ac:dyDescent="0.25">
      <c r="B137" s="7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</row>
    <row r="138" spans="2:35" x14ac:dyDescent="0.25">
      <c r="B138" s="7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</row>
    <row r="139" spans="2:35" x14ac:dyDescent="0.25">
      <c r="B139" s="7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</row>
    <row r="140" spans="2:35" x14ac:dyDescent="0.25">
      <c r="B140" s="7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</row>
    <row r="141" spans="2:35" x14ac:dyDescent="0.25">
      <c r="B141" s="7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</row>
    <row r="142" spans="2:35" x14ac:dyDescent="0.25">
      <c r="B142" s="7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</row>
    <row r="143" spans="2:35" x14ac:dyDescent="0.25">
      <c r="B143" s="7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</row>
    <row r="144" spans="2:35" x14ac:dyDescent="0.25">
      <c r="B144" s="7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</row>
    <row r="145" spans="2:35" x14ac:dyDescent="0.25">
      <c r="B145" s="7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</row>
    <row r="146" spans="2:35" x14ac:dyDescent="0.25">
      <c r="B146" s="7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</row>
    <row r="147" spans="2:35" x14ac:dyDescent="0.25">
      <c r="B147" s="7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</row>
    <row r="148" spans="2:35" x14ac:dyDescent="0.25">
      <c r="B148" s="7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</row>
    <row r="149" spans="2:35" x14ac:dyDescent="0.25">
      <c r="B149" s="7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</row>
    <row r="150" spans="2:35" x14ac:dyDescent="0.25">
      <c r="B150" s="7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</row>
    <row r="151" spans="2:35" x14ac:dyDescent="0.25">
      <c r="B151" s="7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</row>
    <row r="152" spans="2:35" x14ac:dyDescent="0.25">
      <c r="B152" s="7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</row>
    <row r="153" spans="2:35" x14ac:dyDescent="0.25">
      <c r="B153" s="7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</row>
    <row r="154" spans="2:35" x14ac:dyDescent="0.25">
      <c r="B154" s="7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</row>
    <row r="155" spans="2:35" x14ac:dyDescent="0.25">
      <c r="B155" s="7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</row>
    <row r="156" spans="2:35" x14ac:dyDescent="0.25">
      <c r="B156" s="7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</row>
    <row r="157" spans="2:35" x14ac:dyDescent="0.25">
      <c r="B157" s="7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</row>
    <row r="158" spans="2:35" x14ac:dyDescent="0.25">
      <c r="B158" s="7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</row>
    <row r="159" spans="2:35" x14ac:dyDescent="0.25">
      <c r="B159" s="7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</row>
    <row r="160" spans="2:35" x14ac:dyDescent="0.25">
      <c r="B160" s="7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</row>
    <row r="161" spans="2:35" x14ac:dyDescent="0.25">
      <c r="B161" s="7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</row>
    <row r="162" spans="2:35" x14ac:dyDescent="0.25">
      <c r="B162" s="7"/>
      <c r="Y162" s="153"/>
      <c r="Z162" s="153"/>
      <c r="AA162" s="153"/>
      <c r="AB162" s="153"/>
      <c r="AC162" s="153"/>
      <c r="AD162" s="153"/>
      <c r="AE162" s="153"/>
      <c r="AF162" s="153"/>
      <c r="AG162" s="153"/>
      <c r="AH162" s="153"/>
      <c r="AI162" s="153"/>
    </row>
    <row r="163" spans="2:35" x14ac:dyDescent="0.25">
      <c r="B163" s="7"/>
      <c r="Y163" s="153"/>
      <c r="Z163" s="153"/>
      <c r="AA163" s="153"/>
      <c r="AB163" s="153"/>
      <c r="AC163" s="153"/>
      <c r="AD163" s="153"/>
      <c r="AE163" s="153"/>
      <c r="AF163" s="153"/>
      <c r="AG163" s="153"/>
      <c r="AH163" s="153"/>
      <c r="AI163" s="153"/>
    </row>
    <row r="164" spans="2:35" x14ac:dyDescent="0.25">
      <c r="B164" s="7"/>
      <c r="Y164" s="153"/>
      <c r="Z164" s="153"/>
      <c r="AA164" s="153"/>
      <c r="AB164" s="153"/>
      <c r="AC164" s="153"/>
      <c r="AD164" s="153"/>
      <c r="AE164" s="153"/>
      <c r="AF164" s="153"/>
      <c r="AG164" s="153"/>
      <c r="AH164" s="153"/>
      <c r="AI164" s="153"/>
    </row>
    <row r="165" spans="2:35" x14ac:dyDescent="0.25">
      <c r="B165" s="7"/>
      <c r="Y165" s="153"/>
      <c r="Z165" s="153"/>
      <c r="AA165" s="153"/>
      <c r="AB165" s="153"/>
      <c r="AC165" s="153"/>
      <c r="AD165" s="153"/>
      <c r="AE165" s="153"/>
      <c r="AF165" s="153"/>
      <c r="AG165" s="153"/>
      <c r="AH165" s="153"/>
      <c r="AI165" s="153"/>
    </row>
    <row r="166" spans="2:35" x14ac:dyDescent="0.25">
      <c r="B166" s="7"/>
      <c r="Y166" s="153"/>
      <c r="Z166" s="153"/>
      <c r="AA166" s="153"/>
      <c r="AB166" s="153"/>
      <c r="AC166" s="153"/>
      <c r="AD166" s="153"/>
      <c r="AE166" s="153"/>
      <c r="AF166" s="153"/>
      <c r="AG166" s="153"/>
      <c r="AH166" s="153"/>
      <c r="AI166" s="153"/>
    </row>
    <row r="167" spans="2:35" x14ac:dyDescent="0.25">
      <c r="B167" s="7"/>
      <c r="Y167" s="153"/>
      <c r="Z167" s="153"/>
      <c r="AA167" s="153"/>
      <c r="AB167" s="153"/>
      <c r="AC167" s="153"/>
      <c r="AD167" s="153"/>
      <c r="AE167" s="153"/>
      <c r="AF167" s="153"/>
      <c r="AG167" s="153"/>
      <c r="AH167" s="153"/>
      <c r="AI167" s="153"/>
    </row>
    <row r="168" spans="2:35" x14ac:dyDescent="0.25">
      <c r="B168" s="7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</row>
    <row r="169" spans="2:35" x14ac:dyDescent="0.25">
      <c r="B169" s="7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</row>
    <row r="170" spans="2:35" x14ac:dyDescent="0.25">
      <c r="B170" s="7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</row>
    <row r="171" spans="2:35" x14ac:dyDescent="0.25">
      <c r="B171" s="7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</row>
    <row r="172" spans="2:35" x14ac:dyDescent="0.25">
      <c r="B172" s="7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</row>
    <row r="173" spans="2:35" x14ac:dyDescent="0.25">
      <c r="B173" s="7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</row>
    <row r="174" spans="2:35" x14ac:dyDescent="0.25">
      <c r="B174" s="7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</row>
    <row r="175" spans="2:35" x14ac:dyDescent="0.25">
      <c r="B175" s="7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</row>
    <row r="176" spans="2:35" x14ac:dyDescent="0.25">
      <c r="B176" s="7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</row>
    <row r="177" spans="2:35" x14ac:dyDescent="0.25">
      <c r="B177" s="7"/>
      <c r="Y177" s="153"/>
      <c r="Z177" s="153"/>
      <c r="AA177" s="153"/>
      <c r="AB177" s="153"/>
      <c r="AC177" s="153"/>
      <c r="AD177" s="153"/>
      <c r="AE177" s="153"/>
      <c r="AF177" s="153"/>
      <c r="AG177" s="153"/>
      <c r="AH177" s="153"/>
      <c r="AI177" s="153"/>
    </row>
    <row r="178" spans="2:35" x14ac:dyDescent="0.25">
      <c r="B178" s="7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  <c r="AI178" s="153"/>
    </row>
    <row r="179" spans="2:35" x14ac:dyDescent="0.25">
      <c r="B179" s="7"/>
      <c r="Y179" s="153"/>
      <c r="Z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</row>
    <row r="180" spans="2:35" x14ac:dyDescent="0.25">
      <c r="B180" s="7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</row>
    <row r="181" spans="2:35" x14ac:dyDescent="0.25">
      <c r="B181" s="7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</row>
    <row r="182" spans="2:35" x14ac:dyDescent="0.25">
      <c r="B182" s="7"/>
      <c r="Y182" s="153"/>
      <c r="Z182" s="153"/>
      <c r="AA182" s="153"/>
      <c r="AB182" s="153"/>
      <c r="AC182" s="153"/>
      <c r="AD182" s="153"/>
      <c r="AE182" s="153"/>
      <c r="AF182" s="153"/>
      <c r="AG182" s="153"/>
      <c r="AH182" s="153"/>
      <c r="AI182" s="153"/>
    </row>
    <row r="183" spans="2:35" x14ac:dyDescent="0.25">
      <c r="B183" s="7"/>
      <c r="Y183" s="153"/>
      <c r="Z183" s="153"/>
      <c r="AA183" s="153"/>
      <c r="AB183" s="153"/>
      <c r="AC183" s="153"/>
      <c r="AD183" s="153"/>
      <c r="AE183" s="153"/>
      <c r="AF183" s="153"/>
      <c r="AG183" s="153"/>
      <c r="AH183" s="153"/>
      <c r="AI183" s="153"/>
    </row>
    <row r="184" spans="2:35" x14ac:dyDescent="0.25">
      <c r="B184" s="7"/>
      <c r="Y184" s="153"/>
      <c r="Z184" s="153"/>
      <c r="AA184" s="153"/>
      <c r="AB184" s="153"/>
      <c r="AC184" s="153"/>
      <c r="AD184" s="153"/>
      <c r="AE184" s="153"/>
      <c r="AF184" s="153"/>
      <c r="AG184" s="153"/>
      <c r="AH184" s="153"/>
      <c r="AI184" s="153"/>
    </row>
    <row r="185" spans="2:35" x14ac:dyDescent="0.25">
      <c r="B185" s="7"/>
      <c r="Y185" s="153"/>
      <c r="Z185" s="153"/>
      <c r="AA185" s="153"/>
      <c r="AB185" s="153"/>
      <c r="AC185" s="153"/>
      <c r="AD185" s="153"/>
      <c r="AE185" s="153"/>
      <c r="AF185" s="153"/>
      <c r="AG185" s="153"/>
      <c r="AH185" s="153"/>
      <c r="AI185" s="153"/>
    </row>
    <row r="186" spans="2:35" x14ac:dyDescent="0.25">
      <c r="B186" s="7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</row>
    <row r="187" spans="2:35" x14ac:dyDescent="0.25">
      <c r="B187" s="7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</row>
    <row r="188" spans="2:35" x14ac:dyDescent="0.25">
      <c r="B188" s="7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</row>
    <row r="189" spans="2:35" x14ac:dyDescent="0.25">
      <c r="B189" s="7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</row>
    <row r="190" spans="2:35" x14ac:dyDescent="0.25">
      <c r="B190" s="7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</row>
    <row r="191" spans="2:35" x14ac:dyDescent="0.25">
      <c r="B191" s="7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</row>
    <row r="192" spans="2:35" x14ac:dyDescent="0.25">
      <c r="B192" s="7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</row>
    <row r="193" spans="2:35" x14ac:dyDescent="0.25">
      <c r="B193" s="7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</row>
    <row r="194" spans="2:35" x14ac:dyDescent="0.25">
      <c r="B194" s="7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</row>
    <row r="195" spans="2:35" x14ac:dyDescent="0.25">
      <c r="B195" s="7"/>
      <c r="Y195" s="153"/>
      <c r="Z195" s="153"/>
      <c r="AA195" s="153"/>
      <c r="AB195" s="153"/>
      <c r="AC195" s="153"/>
      <c r="AD195" s="153"/>
      <c r="AE195" s="153"/>
      <c r="AF195" s="153"/>
      <c r="AG195" s="153"/>
      <c r="AH195" s="153"/>
      <c r="AI195" s="153"/>
    </row>
    <row r="196" spans="2:35" x14ac:dyDescent="0.25">
      <c r="B196" s="7"/>
      <c r="Y196" s="153"/>
      <c r="Z196" s="153"/>
      <c r="AA196" s="153"/>
      <c r="AB196" s="153"/>
      <c r="AC196" s="153"/>
      <c r="AD196" s="153"/>
      <c r="AE196" s="153"/>
      <c r="AF196" s="153"/>
      <c r="AG196" s="153"/>
      <c r="AH196" s="153"/>
      <c r="AI196" s="153"/>
    </row>
    <row r="197" spans="2:35" x14ac:dyDescent="0.25">
      <c r="B197" s="7"/>
      <c r="Y197" s="153"/>
      <c r="Z197" s="153"/>
      <c r="AA197" s="153"/>
      <c r="AB197" s="153"/>
      <c r="AC197" s="153"/>
      <c r="AD197" s="153"/>
      <c r="AE197" s="153"/>
      <c r="AF197" s="153"/>
      <c r="AG197" s="153"/>
      <c r="AH197" s="153"/>
      <c r="AI197" s="153"/>
    </row>
    <row r="198" spans="2:35" x14ac:dyDescent="0.25">
      <c r="B198" s="7"/>
      <c r="Y198" s="153"/>
      <c r="Z198" s="153"/>
      <c r="AA198" s="153"/>
      <c r="AB198" s="153"/>
      <c r="AC198" s="153"/>
      <c r="AD198" s="153"/>
      <c r="AE198" s="153"/>
      <c r="AF198" s="153"/>
      <c r="AG198" s="153"/>
      <c r="AH198" s="153"/>
      <c r="AI198" s="153"/>
    </row>
    <row r="199" spans="2:35" x14ac:dyDescent="0.25">
      <c r="B199" s="7"/>
      <c r="Y199" s="153"/>
      <c r="Z199" s="153"/>
      <c r="AA199" s="153"/>
      <c r="AB199" s="153"/>
      <c r="AC199" s="153"/>
      <c r="AD199" s="153"/>
      <c r="AE199" s="153"/>
      <c r="AF199" s="153"/>
      <c r="AG199" s="153"/>
      <c r="AH199" s="153"/>
      <c r="AI199" s="153"/>
    </row>
    <row r="200" spans="2:35" x14ac:dyDescent="0.25">
      <c r="B200" s="7"/>
      <c r="Y200" s="153"/>
      <c r="Z200" s="153"/>
      <c r="AA200" s="153"/>
      <c r="AB200" s="153"/>
      <c r="AC200" s="153"/>
      <c r="AD200" s="153"/>
      <c r="AE200" s="153"/>
      <c r="AF200" s="153"/>
      <c r="AG200" s="153"/>
      <c r="AH200" s="153"/>
      <c r="AI200" s="153"/>
    </row>
    <row r="201" spans="2:35" x14ac:dyDescent="0.25">
      <c r="B201" s="7"/>
      <c r="Y201" s="153"/>
      <c r="Z201" s="153"/>
      <c r="AA201" s="153"/>
      <c r="AB201" s="153"/>
      <c r="AC201" s="153"/>
      <c r="AD201" s="153"/>
      <c r="AE201" s="153"/>
      <c r="AF201" s="153"/>
      <c r="AG201" s="153"/>
      <c r="AH201" s="153"/>
      <c r="AI201" s="153"/>
    </row>
    <row r="202" spans="2:35" x14ac:dyDescent="0.25">
      <c r="B202" s="7"/>
      <c r="Y202" s="153"/>
      <c r="Z202" s="153"/>
      <c r="AA202" s="153"/>
      <c r="AB202" s="153"/>
      <c r="AC202" s="153"/>
      <c r="AD202" s="153"/>
      <c r="AE202" s="153"/>
      <c r="AF202" s="153"/>
      <c r="AG202" s="153"/>
      <c r="AH202" s="153"/>
      <c r="AI202" s="153"/>
    </row>
    <row r="203" spans="2:35" x14ac:dyDescent="0.25">
      <c r="B203" s="7"/>
      <c r="Y203" s="153"/>
      <c r="Z203" s="153"/>
      <c r="AA203" s="153"/>
      <c r="AB203" s="153"/>
      <c r="AC203" s="153"/>
      <c r="AD203" s="153"/>
      <c r="AE203" s="153"/>
      <c r="AF203" s="153"/>
      <c r="AG203" s="153"/>
      <c r="AH203" s="153"/>
      <c r="AI203" s="153"/>
    </row>
    <row r="204" spans="2:35" x14ac:dyDescent="0.25">
      <c r="B204" s="7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</row>
    <row r="205" spans="2:35" x14ac:dyDescent="0.25">
      <c r="B205" s="7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</row>
    <row r="206" spans="2:35" x14ac:dyDescent="0.25">
      <c r="B206" s="7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</row>
    <row r="207" spans="2:35" x14ac:dyDescent="0.25">
      <c r="B207" s="7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</row>
    <row r="208" spans="2:35" x14ac:dyDescent="0.25">
      <c r="B208" s="7"/>
      <c r="Y208" s="153"/>
      <c r="Z208" s="153"/>
      <c r="AA208" s="153"/>
      <c r="AB208" s="153"/>
      <c r="AC208" s="153"/>
      <c r="AD208" s="153"/>
      <c r="AE208" s="153"/>
      <c r="AF208" s="153"/>
      <c r="AG208" s="153"/>
      <c r="AH208" s="153"/>
      <c r="AI208" s="153"/>
    </row>
    <row r="209" spans="2:35" x14ac:dyDescent="0.25">
      <c r="B209" s="7"/>
      <c r="Y209" s="153"/>
      <c r="Z209" s="153"/>
      <c r="AA209" s="153"/>
      <c r="AB209" s="153"/>
      <c r="AC209" s="153"/>
      <c r="AD209" s="153"/>
      <c r="AE209" s="153"/>
      <c r="AF209" s="153"/>
      <c r="AG209" s="153"/>
      <c r="AH209" s="153"/>
      <c r="AI209" s="153"/>
    </row>
    <row r="210" spans="2:35" x14ac:dyDescent="0.25">
      <c r="B210" s="7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</row>
    <row r="211" spans="2:35" x14ac:dyDescent="0.25">
      <c r="B211" s="7"/>
      <c r="Y211" s="153"/>
      <c r="Z211" s="153"/>
      <c r="AA211" s="153"/>
      <c r="AB211" s="153"/>
      <c r="AC211" s="153"/>
      <c r="AD211" s="153"/>
      <c r="AE211" s="153"/>
      <c r="AF211" s="153"/>
      <c r="AG211" s="153"/>
      <c r="AH211" s="153"/>
      <c r="AI211" s="153"/>
    </row>
    <row r="212" spans="2:35" x14ac:dyDescent="0.25">
      <c r="B212" s="7"/>
      <c r="Y212" s="153"/>
      <c r="Z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</row>
    <row r="213" spans="2:35" x14ac:dyDescent="0.25">
      <c r="B213" s="7"/>
      <c r="Y213" s="153"/>
      <c r="Z213" s="153"/>
      <c r="AA213" s="153"/>
      <c r="AB213" s="153"/>
      <c r="AC213" s="153"/>
      <c r="AD213" s="153"/>
      <c r="AE213" s="153"/>
      <c r="AF213" s="153"/>
      <c r="AG213" s="153"/>
      <c r="AH213" s="153"/>
      <c r="AI213" s="153"/>
    </row>
    <row r="214" spans="2:35" x14ac:dyDescent="0.25">
      <c r="B214" s="7"/>
      <c r="Y214" s="153"/>
      <c r="Z214" s="153"/>
      <c r="AA214" s="153"/>
      <c r="AB214" s="153"/>
      <c r="AC214" s="153"/>
      <c r="AD214" s="153"/>
      <c r="AE214" s="153"/>
      <c r="AF214" s="153"/>
      <c r="AG214" s="153"/>
      <c r="AH214" s="153"/>
      <c r="AI214" s="153"/>
    </row>
    <row r="215" spans="2:35" x14ac:dyDescent="0.25">
      <c r="B215" s="7"/>
      <c r="Y215" s="153"/>
      <c r="Z215" s="153"/>
      <c r="AA215" s="153"/>
      <c r="AB215" s="153"/>
      <c r="AC215" s="153"/>
      <c r="AD215" s="153"/>
      <c r="AE215" s="153"/>
      <c r="AF215" s="153"/>
      <c r="AG215" s="153"/>
      <c r="AH215" s="153"/>
      <c r="AI215" s="153"/>
    </row>
    <row r="216" spans="2:35" x14ac:dyDescent="0.25">
      <c r="B216" s="7"/>
      <c r="Y216" s="153"/>
      <c r="Z216" s="153"/>
      <c r="AA216" s="153"/>
      <c r="AB216" s="153"/>
      <c r="AC216" s="153"/>
      <c r="AD216" s="153"/>
      <c r="AE216" s="153"/>
      <c r="AF216" s="153"/>
      <c r="AG216" s="153"/>
      <c r="AH216" s="153"/>
      <c r="AI216" s="153"/>
    </row>
    <row r="217" spans="2:35" x14ac:dyDescent="0.25">
      <c r="B217" s="7"/>
      <c r="Y217" s="153"/>
      <c r="Z217" s="153"/>
      <c r="AA217" s="153"/>
      <c r="AB217" s="153"/>
      <c r="AC217" s="153"/>
      <c r="AD217" s="153"/>
      <c r="AE217" s="153"/>
      <c r="AF217" s="153"/>
      <c r="AG217" s="153"/>
      <c r="AH217" s="153"/>
      <c r="AI217" s="153"/>
    </row>
    <row r="218" spans="2:35" x14ac:dyDescent="0.25">
      <c r="B218" s="7"/>
      <c r="Y218" s="153"/>
      <c r="Z218" s="153"/>
      <c r="AA218" s="153"/>
      <c r="AB218" s="153"/>
      <c r="AC218" s="153"/>
      <c r="AD218" s="153"/>
      <c r="AE218" s="153"/>
      <c r="AF218" s="153"/>
      <c r="AG218" s="153"/>
      <c r="AH218" s="153"/>
      <c r="AI218" s="153"/>
    </row>
    <row r="219" spans="2:35" x14ac:dyDescent="0.25">
      <c r="B219" s="7"/>
      <c r="Y219" s="153"/>
      <c r="Z219" s="153"/>
      <c r="AA219" s="153"/>
      <c r="AB219" s="153"/>
      <c r="AC219" s="153"/>
      <c r="AD219" s="153"/>
      <c r="AE219" s="153"/>
      <c r="AF219" s="153"/>
      <c r="AG219" s="153"/>
      <c r="AH219" s="153"/>
      <c r="AI219" s="153"/>
    </row>
    <row r="220" spans="2:35" x14ac:dyDescent="0.25">
      <c r="B220" s="7"/>
      <c r="Y220" s="153"/>
      <c r="Z220" s="153"/>
      <c r="AA220" s="153"/>
      <c r="AB220" s="153"/>
      <c r="AC220" s="153"/>
      <c r="AD220" s="153"/>
      <c r="AE220" s="153"/>
      <c r="AF220" s="153"/>
      <c r="AG220" s="153"/>
      <c r="AH220" s="153"/>
      <c r="AI220" s="153"/>
    </row>
    <row r="221" spans="2:35" x14ac:dyDescent="0.25">
      <c r="B221" s="7"/>
      <c r="Y221" s="153"/>
      <c r="Z221" s="153"/>
      <c r="AA221" s="153"/>
      <c r="AB221" s="153"/>
      <c r="AC221" s="153"/>
      <c r="AD221" s="153"/>
      <c r="AE221" s="153"/>
      <c r="AF221" s="153"/>
      <c r="AG221" s="153"/>
      <c r="AH221" s="153"/>
      <c r="AI221" s="153"/>
    </row>
    <row r="222" spans="2:35" x14ac:dyDescent="0.25">
      <c r="B222" s="7"/>
      <c r="Y222" s="153"/>
      <c r="Z222" s="153"/>
      <c r="AA222" s="153"/>
      <c r="AB222" s="153"/>
      <c r="AC222" s="153"/>
      <c r="AD222" s="153"/>
      <c r="AE222" s="153"/>
      <c r="AF222" s="153"/>
      <c r="AG222" s="153"/>
      <c r="AH222" s="153"/>
      <c r="AI222" s="153"/>
    </row>
    <row r="223" spans="2:35" x14ac:dyDescent="0.25">
      <c r="B223" s="7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</row>
    <row r="224" spans="2:35" x14ac:dyDescent="0.25">
      <c r="B224" s="7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</row>
    <row r="225" spans="2:35" x14ac:dyDescent="0.25">
      <c r="B225" s="7"/>
      <c r="Y225" s="153"/>
      <c r="Z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</row>
    <row r="226" spans="2:35" x14ac:dyDescent="0.25">
      <c r="B226" s="7"/>
      <c r="Y226" s="153"/>
      <c r="Z226" s="153"/>
      <c r="AA226" s="153"/>
      <c r="AB226" s="153"/>
      <c r="AC226" s="153"/>
      <c r="AD226" s="153"/>
      <c r="AE226" s="153"/>
      <c r="AF226" s="153"/>
      <c r="AG226" s="153"/>
      <c r="AH226" s="153"/>
      <c r="AI226" s="153"/>
    </row>
    <row r="227" spans="2:35" x14ac:dyDescent="0.25">
      <c r="B227" s="7"/>
      <c r="Y227" s="153"/>
      <c r="Z227" s="153"/>
      <c r="AA227" s="153"/>
      <c r="AB227" s="153"/>
      <c r="AC227" s="153"/>
      <c r="AD227" s="153"/>
      <c r="AE227" s="153"/>
      <c r="AF227" s="153"/>
      <c r="AG227" s="153"/>
      <c r="AH227" s="153"/>
      <c r="AI227" s="153"/>
    </row>
    <row r="228" spans="2:35" x14ac:dyDescent="0.25">
      <c r="B228" s="7"/>
      <c r="Y228" s="153"/>
      <c r="Z228" s="153"/>
      <c r="AA228" s="153"/>
      <c r="AB228" s="153"/>
      <c r="AC228" s="153"/>
      <c r="AD228" s="153"/>
      <c r="AE228" s="153"/>
      <c r="AF228" s="153"/>
      <c r="AG228" s="153"/>
      <c r="AH228" s="153"/>
      <c r="AI228" s="153"/>
    </row>
    <row r="229" spans="2:35" x14ac:dyDescent="0.25">
      <c r="B229" s="7"/>
      <c r="Y229" s="153"/>
      <c r="Z229" s="153"/>
      <c r="AA229" s="153"/>
      <c r="AB229" s="153"/>
      <c r="AC229" s="153"/>
      <c r="AD229" s="153"/>
      <c r="AE229" s="153"/>
      <c r="AF229" s="153"/>
      <c r="AG229" s="153"/>
      <c r="AH229" s="153"/>
      <c r="AI229" s="153"/>
    </row>
    <row r="230" spans="2:35" x14ac:dyDescent="0.25">
      <c r="B230" s="7"/>
      <c r="Y230" s="153"/>
      <c r="Z230" s="153"/>
      <c r="AA230" s="153"/>
      <c r="AB230" s="153"/>
      <c r="AC230" s="153"/>
      <c r="AD230" s="153"/>
      <c r="AE230" s="153"/>
      <c r="AF230" s="153"/>
      <c r="AG230" s="153"/>
      <c r="AH230" s="153"/>
      <c r="AI230" s="153"/>
    </row>
    <row r="231" spans="2:35" x14ac:dyDescent="0.25">
      <c r="B231" s="7"/>
      <c r="Y231" s="153"/>
      <c r="Z231" s="153"/>
      <c r="AA231" s="153"/>
      <c r="AB231" s="153"/>
      <c r="AC231" s="153"/>
      <c r="AD231" s="153"/>
      <c r="AE231" s="153"/>
      <c r="AF231" s="153"/>
      <c r="AG231" s="153"/>
      <c r="AH231" s="153"/>
      <c r="AI231" s="153"/>
    </row>
    <row r="232" spans="2:35" x14ac:dyDescent="0.25">
      <c r="B232" s="7"/>
      <c r="Y232" s="153"/>
      <c r="Z232" s="153"/>
      <c r="AA232" s="153"/>
      <c r="AB232" s="153"/>
      <c r="AC232" s="153"/>
      <c r="AD232" s="153"/>
      <c r="AE232" s="153"/>
      <c r="AF232" s="153"/>
      <c r="AG232" s="153"/>
      <c r="AH232" s="153"/>
      <c r="AI232" s="153"/>
    </row>
    <row r="233" spans="2:35" x14ac:dyDescent="0.25">
      <c r="B233" s="7"/>
      <c r="Y233" s="153"/>
      <c r="Z233" s="153"/>
      <c r="AA233" s="153"/>
      <c r="AB233" s="153"/>
      <c r="AC233" s="153"/>
      <c r="AD233" s="153"/>
      <c r="AE233" s="153"/>
      <c r="AF233" s="153"/>
      <c r="AG233" s="153"/>
      <c r="AH233" s="153"/>
      <c r="AI233" s="153"/>
    </row>
    <row r="234" spans="2:35" x14ac:dyDescent="0.25">
      <c r="B234" s="7"/>
      <c r="Y234" s="153"/>
      <c r="Z234" s="153"/>
      <c r="AA234" s="153"/>
      <c r="AB234" s="153"/>
      <c r="AC234" s="153"/>
      <c r="AD234" s="153"/>
      <c r="AE234" s="153"/>
      <c r="AF234" s="153"/>
      <c r="AG234" s="153"/>
      <c r="AH234" s="153"/>
      <c r="AI234" s="153"/>
    </row>
    <row r="235" spans="2:35" x14ac:dyDescent="0.25">
      <c r="B235" s="7"/>
      <c r="Y235" s="153"/>
      <c r="Z235" s="153"/>
      <c r="AA235" s="153"/>
      <c r="AB235" s="153"/>
      <c r="AC235" s="153"/>
      <c r="AD235" s="153"/>
      <c r="AE235" s="153"/>
      <c r="AF235" s="153"/>
      <c r="AG235" s="153"/>
      <c r="AH235" s="153"/>
      <c r="AI235" s="153"/>
    </row>
    <row r="236" spans="2:35" x14ac:dyDescent="0.25">
      <c r="B236" s="7"/>
      <c r="Y236" s="153"/>
      <c r="Z236" s="153"/>
      <c r="AA236" s="153"/>
      <c r="AB236" s="153"/>
      <c r="AC236" s="153"/>
      <c r="AD236" s="153"/>
      <c r="AE236" s="153"/>
      <c r="AF236" s="153"/>
      <c r="AG236" s="153"/>
      <c r="AH236" s="153"/>
      <c r="AI236" s="153"/>
    </row>
    <row r="237" spans="2:35" x14ac:dyDescent="0.25">
      <c r="B237" s="7"/>
      <c r="Y237" s="153"/>
      <c r="Z237" s="153"/>
      <c r="AA237" s="153"/>
      <c r="AB237" s="153"/>
      <c r="AC237" s="153"/>
      <c r="AD237" s="153"/>
      <c r="AE237" s="153"/>
      <c r="AF237" s="153"/>
      <c r="AG237" s="153"/>
      <c r="AH237" s="153"/>
      <c r="AI237" s="153"/>
    </row>
    <row r="238" spans="2:35" x14ac:dyDescent="0.25">
      <c r="B238" s="7"/>
      <c r="Y238" s="153"/>
      <c r="Z238" s="153"/>
      <c r="AA238" s="153"/>
      <c r="AB238" s="153"/>
      <c r="AC238" s="153"/>
      <c r="AD238" s="153"/>
      <c r="AE238" s="153"/>
      <c r="AF238" s="153"/>
      <c r="AG238" s="153"/>
      <c r="AH238" s="153"/>
      <c r="AI238" s="153"/>
    </row>
    <row r="239" spans="2:35" x14ac:dyDescent="0.25">
      <c r="B239" s="7"/>
      <c r="Y239" s="153"/>
      <c r="Z239" s="153"/>
      <c r="AA239" s="153"/>
      <c r="AB239" s="153"/>
      <c r="AC239" s="153"/>
      <c r="AD239" s="153"/>
      <c r="AE239" s="153"/>
      <c r="AF239" s="153"/>
      <c r="AG239" s="153"/>
      <c r="AH239" s="153"/>
      <c r="AI239" s="153"/>
    </row>
    <row r="240" spans="2:35" x14ac:dyDescent="0.25">
      <c r="B240" s="7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</row>
    <row r="241" spans="2:35" x14ac:dyDescent="0.25">
      <c r="B241" s="7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</row>
    <row r="242" spans="2:35" x14ac:dyDescent="0.25">
      <c r="B242" s="7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</row>
    <row r="243" spans="2:35" x14ac:dyDescent="0.25">
      <c r="B243" s="7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</row>
    <row r="244" spans="2:35" x14ac:dyDescent="0.25">
      <c r="B244" s="7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</row>
    <row r="245" spans="2:35" x14ac:dyDescent="0.25">
      <c r="B245" s="7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</row>
    <row r="246" spans="2:35" x14ac:dyDescent="0.25">
      <c r="B246" s="7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</row>
    <row r="247" spans="2:35" x14ac:dyDescent="0.25">
      <c r="B247" s="7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</row>
    <row r="248" spans="2:35" x14ac:dyDescent="0.25">
      <c r="B248" s="7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</row>
    <row r="249" spans="2:35" x14ac:dyDescent="0.25">
      <c r="B249" s="7"/>
      <c r="Y249" s="153"/>
      <c r="Z249" s="153"/>
      <c r="AA249" s="153"/>
      <c r="AB249" s="153"/>
      <c r="AC249" s="153"/>
      <c r="AD249" s="153"/>
      <c r="AE249" s="153"/>
      <c r="AF249" s="153"/>
      <c r="AG249" s="153"/>
      <c r="AH249" s="153"/>
      <c r="AI249" s="153"/>
    </row>
    <row r="250" spans="2:35" x14ac:dyDescent="0.25">
      <c r="B250" s="7"/>
      <c r="Y250" s="153"/>
      <c r="Z250" s="153"/>
      <c r="AA250" s="153"/>
      <c r="AB250" s="153"/>
      <c r="AC250" s="153"/>
      <c r="AD250" s="153"/>
      <c r="AE250" s="153"/>
      <c r="AF250" s="153"/>
      <c r="AG250" s="153"/>
      <c r="AH250" s="153"/>
      <c r="AI250" s="153"/>
    </row>
    <row r="251" spans="2:35" x14ac:dyDescent="0.25">
      <c r="B251" s="7"/>
      <c r="Y251" s="153"/>
      <c r="Z251" s="153"/>
      <c r="AA251" s="153"/>
      <c r="AB251" s="153"/>
      <c r="AC251" s="153"/>
      <c r="AD251" s="153"/>
      <c r="AE251" s="153"/>
      <c r="AF251" s="153"/>
      <c r="AG251" s="153"/>
      <c r="AH251" s="153"/>
      <c r="AI251" s="153"/>
    </row>
    <row r="252" spans="2:35" x14ac:dyDescent="0.25">
      <c r="B252" s="7"/>
      <c r="Y252" s="153"/>
      <c r="Z252" s="153"/>
      <c r="AA252" s="153"/>
      <c r="AB252" s="153"/>
      <c r="AC252" s="153"/>
      <c r="AD252" s="153"/>
      <c r="AE252" s="153"/>
      <c r="AF252" s="153"/>
      <c r="AG252" s="153"/>
      <c r="AH252" s="153"/>
      <c r="AI252" s="153"/>
    </row>
    <row r="253" spans="2:35" x14ac:dyDescent="0.25">
      <c r="B253" s="7"/>
      <c r="Y253" s="153"/>
      <c r="Z253" s="153"/>
      <c r="AA253" s="153"/>
      <c r="AB253" s="153"/>
      <c r="AC253" s="153"/>
      <c r="AD253" s="153"/>
      <c r="AE253" s="153"/>
      <c r="AF253" s="153"/>
      <c r="AG253" s="153"/>
      <c r="AH253" s="153"/>
      <c r="AI253" s="153"/>
    </row>
    <row r="254" spans="2:35" x14ac:dyDescent="0.25">
      <c r="B254" s="7"/>
      <c r="Y254" s="153"/>
      <c r="Z254" s="153"/>
      <c r="AA254" s="153"/>
      <c r="AB254" s="153"/>
      <c r="AC254" s="153"/>
      <c r="AD254" s="153"/>
      <c r="AE254" s="153"/>
      <c r="AF254" s="153"/>
      <c r="AG254" s="153"/>
      <c r="AH254" s="153"/>
      <c r="AI254" s="153"/>
    </row>
    <row r="255" spans="2:35" x14ac:dyDescent="0.25">
      <c r="B255" s="7"/>
      <c r="Y255" s="153"/>
      <c r="Z255" s="153"/>
      <c r="AA255" s="153"/>
      <c r="AB255" s="153"/>
      <c r="AC255" s="153"/>
      <c r="AD255" s="153"/>
      <c r="AE255" s="153"/>
      <c r="AF255" s="153"/>
      <c r="AG255" s="153"/>
      <c r="AH255" s="153"/>
      <c r="AI255" s="153"/>
    </row>
    <row r="256" spans="2:35" x14ac:dyDescent="0.25">
      <c r="B256" s="7"/>
      <c r="Y256" s="153"/>
      <c r="Z256" s="153"/>
      <c r="AA256" s="153"/>
      <c r="AB256" s="153"/>
      <c r="AC256" s="153"/>
      <c r="AD256" s="153"/>
      <c r="AE256" s="153"/>
      <c r="AF256" s="153"/>
      <c r="AG256" s="153"/>
      <c r="AH256" s="153"/>
      <c r="AI256" s="153"/>
    </row>
    <row r="257" spans="2:35" x14ac:dyDescent="0.25">
      <c r="B257" s="7"/>
      <c r="Y257" s="153"/>
      <c r="Z257" s="153"/>
      <c r="AA257" s="153"/>
      <c r="AB257" s="153"/>
      <c r="AC257" s="153"/>
      <c r="AD257" s="153"/>
      <c r="AE257" s="153"/>
      <c r="AF257" s="153"/>
      <c r="AG257" s="153"/>
      <c r="AH257" s="153"/>
      <c r="AI257" s="153"/>
    </row>
    <row r="258" spans="2:35" x14ac:dyDescent="0.25">
      <c r="B258" s="7"/>
      <c r="Y258" s="153"/>
      <c r="Z258" s="153"/>
      <c r="AA258" s="153"/>
      <c r="AB258" s="153"/>
      <c r="AC258" s="153"/>
      <c r="AD258" s="153"/>
      <c r="AE258" s="153"/>
      <c r="AF258" s="153"/>
      <c r="AG258" s="153"/>
      <c r="AH258" s="153"/>
      <c r="AI258" s="153"/>
    </row>
    <row r="259" spans="2:35" x14ac:dyDescent="0.25">
      <c r="B259" s="7"/>
      <c r="Y259" s="153"/>
      <c r="Z259" s="153"/>
      <c r="AA259" s="153"/>
      <c r="AB259" s="153"/>
      <c r="AC259" s="153"/>
      <c r="AD259" s="153"/>
      <c r="AE259" s="153"/>
      <c r="AF259" s="153"/>
      <c r="AG259" s="153"/>
      <c r="AH259" s="153"/>
      <c r="AI259" s="153"/>
    </row>
    <row r="260" spans="2:35" x14ac:dyDescent="0.25">
      <c r="B260" s="7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</row>
    <row r="261" spans="2:35" x14ac:dyDescent="0.25">
      <c r="B261" s="7"/>
      <c r="Y261" s="153"/>
      <c r="Z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</row>
    <row r="262" spans="2:35" x14ac:dyDescent="0.25">
      <c r="B262" s="7"/>
      <c r="Y262" s="153"/>
      <c r="Z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</row>
    <row r="263" spans="2:35" x14ac:dyDescent="0.25">
      <c r="B263" s="7"/>
      <c r="Y263" s="153"/>
      <c r="Z263" s="153"/>
      <c r="AA263" s="153"/>
      <c r="AB263" s="153"/>
      <c r="AC263" s="153"/>
      <c r="AD263" s="153"/>
      <c r="AE263" s="153"/>
      <c r="AF263" s="153"/>
      <c r="AG263" s="153"/>
      <c r="AH263" s="153"/>
      <c r="AI263" s="153"/>
    </row>
    <row r="264" spans="2:35" x14ac:dyDescent="0.25">
      <c r="B264" s="7"/>
      <c r="Y264" s="153"/>
      <c r="Z264" s="153"/>
      <c r="AA264" s="153"/>
      <c r="AB264" s="153"/>
      <c r="AC264" s="153"/>
      <c r="AD264" s="153"/>
      <c r="AE264" s="153"/>
      <c r="AF264" s="153"/>
      <c r="AG264" s="153"/>
      <c r="AH264" s="153"/>
      <c r="AI264" s="153"/>
    </row>
    <row r="265" spans="2:35" x14ac:dyDescent="0.25">
      <c r="B265" s="7"/>
      <c r="Y265" s="153"/>
      <c r="Z265" s="153"/>
      <c r="AA265" s="153"/>
      <c r="AB265" s="153"/>
      <c r="AC265" s="153"/>
      <c r="AD265" s="153"/>
      <c r="AE265" s="153"/>
      <c r="AF265" s="153"/>
      <c r="AG265" s="153"/>
      <c r="AH265" s="153"/>
      <c r="AI265" s="153"/>
    </row>
    <row r="266" spans="2:35" x14ac:dyDescent="0.25">
      <c r="B266" s="7"/>
      <c r="Y266" s="153"/>
      <c r="Z266" s="153"/>
      <c r="AA266" s="153"/>
      <c r="AB266" s="153"/>
      <c r="AC266" s="153"/>
      <c r="AD266" s="153"/>
      <c r="AE266" s="153"/>
      <c r="AF266" s="153"/>
      <c r="AG266" s="153"/>
      <c r="AH266" s="153"/>
      <c r="AI266" s="153"/>
    </row>
    <row r="267" spans="2:35" x14ac:dyDescent="0.25">
      <c r="B267" s="7"/>
      <c r="Y267" s="153"/>
      <c r="Z267" s="153"/>
      <c r="AA267" s="153"/>
      <c r="AB267" s="153"/>
      <c r="AC267" s="153"/>
      <c r="AD267" s="153"/>
      <c r="AE267" s="153"/>
      <c r="AF267" s="153"/>
      <c r="AG267" s="153"/>
      <c r="AH267" s="153"/>
      <c r="AI267" s="153"/>
    </row>
    <row r="268" spans="2:35" x14ac:dyDescent="0.25">
      <c r="B268" s="7"/>
      <c r="Y268" s="153"/>
      <c r="Z268" s="153"/>
      <c r="AA268" s="153"/>
      <c r="AB268" s="153"/>
      <c r="AC268" s="153"/>
      <c r="AD268" s="153"/>
      <c r="AE268" s="153"/>
      <c r="AF268" s="153"/>
      <c r="AG268" s="153"/>
      <c r="AH268" s="153"/>
      <c r="AI268" s="153"/>
    </row>
    <row r="269" spans="2:35" x14ac:dyDescent="0.25">
      <c r="B269" s="7"/>
      <c r="Y269" s="153"/>
      <c r="Z269" s="153"/>
      <c r="AA269" s="153"/>
      <c r="AB269" s="153"/>
      <c r="AC269" s="153"/>
      <c r="AD269" s="153"/>
      <c r="AE269" s="153"/>
      <c r="AF269" s="153"/>
      <c r="AG269" s="153"/>
      <c r="AH269" s="153"/>
      <c r="AI269" s="153"/>
    </row>
    <row r="270" spans="2:35" x14ac:dyDescent="0.25">
      <c r="B270" s="7"/>
      <c r="Y270" s="153"/>
      <c r="Z270" s="153"/>
      <c r="AA270" s="153"/>
      <c r="AB270" s="153"/>
      <c r="AC270" s="153"/>
      <c r="AD270" s="153"/>
      <c r="AE270" s="153"/>
      <c r="AF270" s="153"/>
      <c r="AG270" s="153"/>
      <c r="AH270" s="153"/>
      <c r="AI270" s="153"/>
    </row>
    <row r="271" spans="2:35" x14ac:dyDescent="0.25">
      <c r="B271" s="7"/>
      <c r="Y271" s="153"/>
      <c r="Z271" s="153"/>
      <c r="AA271" s="153"/>
      <c r="AB271" s="153"/>
      <c r="AC271" s="153"/>
      <c r="AD271" s="153"/>
      <c r="AE271" s="153"/>
      <c r="AF271" s="153"/>
      <c r="AG271" s="153"/>
      <c r="AH271" s="153"/>
      <c r="AI271" s="153"/>
    </row>
    <row r="272" spans="2:35" x14ac:dyDescent="0.25">
      <c r="B272" s="7"/>
      <c r="Y272" s="153"/>
      <c r="Z272" s="153"/>
      <c r="AA272" s="153"/>
      <c r="AB272" s="153"/>
      <c r="AC272" s="153"/>
      <c r="AD272" s="153"/>
      <c r="AE272" s="153"/>
      <c r="AF272" s="153"/>
      <c r="AG272" s="153"/>
      <c r="AH272" s="153"/>
      <c r="AI272" s="153"/>
    </row>
    <row r="273" spans="2:35" x14ac:dyDescent="0.25">
      <c r="B273" s="7"/>
      <c r="Y273" s="153"/>
      <c r="Z273" s="153"/>
      <c r="AA273" s="153"/>
      <c r="AB273" s="153"/>
      <c r="AC273" s="153"/>
      <c r="AD273" s="153"/>
      <c r="AE273" s="153"/>
      <c r="AF273" s="153"/>
      <c r="AG273" s="153"/>
      <c r="AH273" s="153"/>
      <c r="AI273" s="153"/>
    </row>
    <row r="274" spans="2:35" x14ac:dyDescent="0.25">
      <c r="B274" s="7"/>
      <c r="Y274" s="153"/>
      <c r="Z274" s="153"/>
      <c r="AA274" s="153"/>
      <c r="AB274" s="153"/>
      <c r="AC274" s="153"/>
      <c r="AD274" s="153"/>
      <c r="AE274" s="153"/>
      <c r="AF274" s="153"/>
      <c r="AG274" s="153"/>
      <c r="AH274" s="153"/>
      <c r="AI274" s="153"/>
    </row>
    <row r="275" spans="2:35" x14ac:dyDescent="0.25">
      <c r="B275" s="7"/>
      <c r="Y275" s="153"/>
      <c r="Z275" s="153"/>
      <c r="AA275" s="153"/>
      <c r="AB275" s="153"/>
      <c r="AC275" s="153"/>
      <c r="AD275" s="153"/>
      <c r="AE275" s="153"/>
      <c r="AF275" s="153"/>
      <c r="AG275" s="153"/>
      <c r="AH275" s="153"/>
      <c r="AI275" s="153"/>
    </row>
    <row r="276" spans="2:35" x14ac:dyDescent="0.25">
      <c r="B276" s="7"/>
      <c r="Y276" s="153"/>
      <c r="Z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</row>
    <row r="277" spans="2:35" x14ac:dyDescent="0.25">
      <c r="B277" s="7"/>
      <c r="Y277" s="153"/>
      <c r="Z277" s="153"/>
      <c r="AA277" s="153"/>
      <c r="AB277" s="153"/>
      <c r="AC277" s="153"/>
      <c r="AD277" s="153"/>
      <c r="AE277" s="153"/>
      <c r="AF277" s="153"/>
      <c r="AG277" s="153"/>
      <c r="AH277" s="153"/>
      <c r="AI277" s="153"/>
    </row>
    <row r="278" spans="2:35" x14ac:dyDescent="0.25">
      <c r="B278" s="7"/>
      <c r="Y278" s="153"/>
      <c r="Z278" s="153"/>
      <c r="AA278" s="153"/>
      <c r="AB278" s="153"/>
      <c r="AC278" s="153"/>
      <c r="AD278" s="153"/>
      <c r="AE278" s="153"/>
      <c r="AF278" s="153"/>
      <c r="AG278" s="153"/>
      <c r="AH278" s="153"/>
      <c r="AI278" s="153"/>
    </row>
    <row r="279" spans="2:35" x14ac:dyDescent="0.25">
      <c r="B279" s="7"/>
      <c r="Y279" s="153"/>
      <c r="Z279" s="153"/>
      <c r="AA279" s="153"/>
      <c r="AB279" s="153"/>
      <c r="AC279" s="153"/>
      <c r="AD279" s="153"/>
      <c r="AE279" s="153"/>
      <c r="AF279" s="153"/>
      <c r="AG279" s="153"/>
      <c r="AH279" s="153"/>
      <c r="AI279" s="153"/>
    </row>
    <row r="280" spans="2:35" x14ac:dyDescent="0.25">
      <c r="B280" s="7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</row>
    <row r="281" spans="2:35" x14ac:dyDescent="0.25">
      <c r="B281" s="7"/>
      <c r="Y281" s="153"/>
      <c r="Z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</row>
    <row r="282" spans="2:35" x14ac:dyDescent="0.25">
      <c r="B282" s="7"/>
      <c r="Y282" s="153"/>
      <c r="Z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</row>
    <row r="283" spans="2:35" x14ac:dyDescent="0.25">
      <c r="B283" s="7"/>
      <c r="Y283" s="153"/>
      <c r="Z283" s="153"/>
      <c r="AA283" s="153"/>
      <c r="AB283" s="153"/>
      <c r="AC283" s="153"/>
      <c r="AD283" s="153"/>
      <c r="AE283" s="153"/>
      <c r="AF283" s="153"/>
      <c r="AG283" s="153"/>
      <c r="AH283" s="153"/>
      <c r="AI283" s="153"/>
    </row>
    <row r="284" spans="2:35" x14ac:dyDescent="0.25">
      <c r="B284" s="7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</row>
    <row r="285" spans="2:35" x14ac:dyDescent="0.25">
      <c r="B285" s="7"/>
      <c r="Y285" s="153"/>
      <c r="Z285" s="153"/>
      <c r="AA285" s="153"/>
      <c r="AB285" s="153"/>
      <c r="AC285" s="153"/>
      <c r="AD285" s="153"/>
      <c r="AE285" s="153"/>
      <c r="AF285" s="153"/>
      <c r="AG285" s="153"/>
      <c r="AH285" s="153"/>
      <c r="AI285" s="153"/>
    </row>
    <row r="286" spans="2:35" x14ac:dyDescent="0.25">
      <c r="B286" s="7"/>
      <c r="Y286" s="153"/>
      <c r="Z286" s="153"/>
      <c r="AA286" s="153"/>
      <c r="AB286" s="153"/>
      <c r="AC286" s="153"/>
      <c r="AD286" s="153"/>
      <c r="AE286" s="153"/>
      <c r="AF286" s="153"/>
      <c r="AG286" s="153"/>
      <c r="AH286" s="153"/>
      <c r="AI286" s="153"/>
    </row>
    <row r="287" spans="2:35" x14ac:dyDescent="0.25">
      <c r="B287" s="7"/>
      <c r="Y287" s="153"/>
      <c r="Z287" s="153"/>
      <c r="AA287" s="153"/>
      <c r="AB287" s="153"/>
      <c r="AC287" s="153"/>
      <c r="AD287" s="153"/>
      <c r="AE287" s="153"/>
      <c r="AF287" s="153"/>
      <c r="AG287" s="153"/>
      <c r="AH287" s="153"/>
      <c r="AI287" s="153"/>
    </row>
    <row r="288" spans="2:35" x14ac:dyDescent="0.25">
      <c r="B288" s="7"/>
      <c r="Y288" s="153"/>
      <c r="Z288" s="153"/>
      <c r="AA288" s="153"/>
      <c r="AB288" s="153"/>
      <c r="AC288" s="153"/>
      <c r="AD288" s="153"/>
      <c r="AE288" s="153"/>
      <c r="AF288" s="153"/>
      <c r="AG288" s="153"/>
      <c r="AH288" s="153"/>
      <c r="AI288" s="153"/>
    </row>
    <row r="289" spans="2:35" x14ac:dyDescent="0.25">
      <c r="B289" s="7"/>
      <c r="Y289" s="153"/>
      <c r="Z289" s="153"/>
      <c r="AA289" s="153"/>
      <c r="AB289" s="153"/>
      <c r="AC289" s="153"/>
      <c r="AD289" s="153"/>
      <c r="AE289" s="153"/>
      <c r="AF289" s="153"/>
      <c r="AG289" s="153"/>
      <c r="AH289" s="153"/>
      <c r="AI289" s="153"/>
    </row>
    <row r="290" spans="2:35" x14ac:dyDescent="0.25">
      <c r="B290" s="7"/>
      <c r="Y290" s="153"/>
      <c r="Z290" s="153"/>
      <c r="AA290" s="153"/>
      <c r="AB290" s="153"/>
      <c r="AC290" s="153"/>
      <c r="AD290" s="153"/>
      <c r="AE290" s="153"/>
      <c r="AF290" s="153"/>
      <c r="AG290" s="153"/>
      <c r="AH290" s="153"/>
      <c r="AI290" s="153"/>
    </row>
    <row r="291" spans="2:35" x14ac:dyDescent="0.25">
      <c r="B291" s="7"/>
      <c r="Y291" s="153"/>
      <c r="Z291" s="153"/>
      <c r="AA291" s="153"/>
      <c r="AB291" s="153"/>
      <c r="AC291" s="153"/>
      <c r="AD291" s="153"/>
      <c r="AE291" s="153"/>
      <c r="AF291" s="153"/>
      <c r="AG291" s="153"/>
      <c r="AH291" s="153"/>
      <c r="AI291" s="153"/>
    </row>
    <row r="292" spans="2:35" x14ac:dyDescent="0.25">
      <c r="B292" s="7"/>
      <c r="Y292" s="153"/>
      <c r="Z292" s="153"/>
      <c r="AA292" s="153"/>
      <c r="AB292" s="153"/>
      <c r="AC292" s="153"/>
      <c r="AD292" s="153"/>
      <c r="AE292" s="153"/>
      <c r="AF292" s="153"/>
      <c r="AG292" s="153"/>
      <c r="AH292" s="153"/>
      <c r="AI292" s="153"/>
    </row>
    <row r="293" spans="2:35" x14ac:dyDescent="0.25">
      <c r="B293" s="7"/>
      <c r="Y293" s="153"/>
      <c r="Z293" s="153"/>
      <c r="AA293" s="153"/>
      <c r="AB293" s="153"/>
      <c r="AC293" s="153"/>
      <c r="AD293" s="153"/>
      <c r="AE293" s="153"/>
      <c r="AF293" s="153"/>
      <c r="AG293" s="153"/>
      <c r="AH293" s="153"/>
      <c r="AI293" s="153"/>
    </row>
    <row r="294" spans="2:35" x14ac:dyDescent="0.25">
      <c r="B294" s="7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</row>
    <row r="295" spans="2:35" x14ac:dyDescent="0.25">
      <c r="B295" s="7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</row>
    <row r="296" spans="2:35" x14ac:dyDescent="0.25">
      <c r="B296" s="7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</row>
    <row r="297" spans="2:35" x14ac:dyDescent="0.25">
      <c r="B297" s="7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</row>
    <row r="298" spans="2:35" x14ac:dyDescent="0.25">
      <c r="B298" s="7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</row>
    <row r="299" spans="2:35" x14ac:dyDescent="0.25">
      <c r="B299" s="7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</row>
    <row r="300" spans="2:35" x14ac:dyDescent="0.25">
      <c r="B300" s="7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</row>
    <row r="301" spans="2:35" x14ac:dyDescent="0.25">
      <c r="B301" s="7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</row>
    <row r="302" spans="2:35" x14ac:dyDescent="0.25">
      <c r="B302" s="7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</row>
    <row r="303" spans="2:35" x14ac:dyDescent="0.25">
      <c r="B303" s="7"/>
      <c r="Y303" s="153"/>
      <c r="Z303" s="153"/>
      <c r="AA303" s="153"/>
      <c r="AB303" s="153"/>
      <c r="AC303" s="153"/>
      <c r="AD303" s="153"/>
      <c r="AE303" s="153"/>
      <c r="AF303" s="153"/>
      <c r="AG303" s="153"/>
      <c r="AH303" s="153"/>
      <c r="AI303" s="153"/>
    </row>
    <row r="304" spans="2:35" x14ac:dyDescent="0.25">
      <c r="B304" s="7"/>
      <c r="Y304" s="153"/>
      <c r="Z304" s="153"/>
      <c r="AA304" s="153"/>
      <c r="AB304" s="153"/>
      <c r="AC304" s="153"/>
      <c r="AD304" s="153"/>
      <c r="AE304" s="153"/>
      <c r="AF304" s="153"/>
      <c r="AG304" s="153"/>
      <c r="AH304" s="153"/>
      <c r="AI304" s="153"/>
    </row>
    <row r="305" spans="2:35" x14ac:dyDescent="0.25">
      <c r="B305" s="7"/>
      <c r="Y305" s="153"/>
      <c r="Z305" s="153"/>
      <c r="AA305" s="153"/>
      <c r="AB305" s="153"/>
      <c r="AC305" s="153"/>
      <c r="AD305" s="153"/>
      <c r="AE305" s="153"/>
      <c r="AF305" s="153"/>
      <c r="AG305" s="153"/>
      <c r="AH305" s="153"/>
      <c r="AI305" s="153"/>
    </row>
    <row r="306" spans="2:35" x14ac:dyDescent="0.25">
      <c r="B306" s="7"/>
      <c r="Y306" s="153"/>
      <c r="Z306" s="153"/>
      <c r="AA306" s="153"/>
      <c r="AB306" s="153"/>
      <c r="AC306" s="153"/>
      <c r="AD306" s="153"/>
      <c r="AE306" s="153"/>
      <c r="AF306" s="153"/>
      <c r="AG306" s="153"/>
      <c r="AH306" s="153"/>
      <c r="AI306" s="153"/>
    </row>
    <row r="307" spans="2:35" x14ac:dyDescent="0.25">
      <c r="B307" s="7"/>
      <c r="Y307" s="153"/>
      <c r="Z307" s="153"/>
      <c r="AA307" s="153"/>
      <c r="AB307" s="153"/>
      <c r="AC307" s="153"/>
      <c r="AD307" s="153"/>
      <c r="AE307" s="153"/>
      <c r="AF307" s="153"/>
      <c r="AG307" s="153"/>
      <c r="AH307" s="153"/>
      <c r="AI307" s="153"/>
    </row>
    <row r="308" spans="2:35" x14ac:dyDescent="0.25">
      <c r="B308" s="7"/>
      <c r="Y308" s="153"/>
      <c r="Z308" s="153"/>
      <c r="AA308" s="153"/>
      <c r="AB308" s="153"/>
      <c r="AC308" s="153"/>
      <c r="AD308" s="153"/>
      <c r="AE308" s="153"/>
      <c r="AF308" s="153"/>
      <c r="AG308" s="153"/>
      <c r="AH308" s="153"/>
      <c r="AI308" s="153"/>
    </row>
    <row r="309" spans="2:35" x14ac:dyDescent="0.25">
      <c r="B309" s="7"/>
      <c r="Y309" s="153"/>
      <c r="Z309" s="153"/>
      <c r="AA309" s="153"/>
      <c r="AB309" s="153"/>
      <c r="AC309" s="153"/>
      <c r="AD309" s="153"/>
      <c r="AE309" s="153"/>
      <c r="AF309" s="153"/>
      <c r="AG309" s="153"/>
      <c r="AH309" s="153"/>
      <c r="AI309" s="153"/>
    </row>
    <row r="310" spans="2:35" x14ac:dyDescent="0.25">
      <c r="B310" s="7"/>
      <c r="Y310" s="153"/>
      <c r="Z310" s="153"/>
      <c r="AA310" s="153"/>
      <c r="AB310" s="153"/>
      <c r="AC310" s="153"/>
      <c r="AD310" s="153"/>
      <c r="AE310" s="153"/>
      <c r="AF310" s="153"/>
      <c r="AG310" s="153"/>
      <c r="AH310" s="153"/>
      <c r="AI310" s="153"/>
    </row>
    <row r="311" spans="2:35" x14ac:dyDescent="0.25">
      <c r="B311" s="7"/>
      <c r="Y311" s="153"/>
      <c r="Z311" s="153"/>
      <c r="AA311" s="153"/>
      <c r="AB311" s="153"/>
      <c r="AC311" s="153"/>
      <c r="AD311" s="153"/>
      <c r="AE311" s="153"/>
      <c r="AF311" s="153"/>
      <c r="AG311" s="153"/>
      <c r="AH311" s="153"/>
      <c r="AI311" s="153"/>
    </row>
    <row r="312" spans="2:35" x14ac:dyDescent="0.25">
      <c r="B312" s="7"/>
      <c r="Y312" s="153"/>
      <c r="Z312" s="153"/>
      <c r="AA312" s="153"/>
      <c r="AB312" s="153"/>
      <c r="AC312" s="153"/>
      <c r="AD312" s="153"/>
      <c r="AE312" s="153"/>
      <c r="AF312" s="153"/>
      <c r="AG312" s="153"/>
      <c r="AH312" s="153"/>
      <c r="AI312" s="153"/>
    </row>
    <row r="313" spans="2:35" x14ac:dyDescent="0.25">
      <c r="B313" s="7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</row>
    <row r="314" spans="2:35" x14ac:dyDescent="0.25">
      <c r="B314" s="7"/>
      <c r="Y314" s="153"/>
      <c r="Z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</row>
    <row r="315" spans="2:35" x14ac:dyDescent="0.25">
      <c r="B315" s="7"/>
      <c r="Y315" s="153"/>
      <c r="Z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</row>
    <row r="316" spans="2:35" x14ac:dyDescent="0.25">
      <c r="B316" s="7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</row>
    <row r="317" spans="2:35" x14ac:dyDescent="0.25">
      <c r="B317" s="7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</row>
    <row r="318" spans="2:35" x14ac:dyDescent="0.25">
      <c r="B318" s="7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</row>
    <row r="319" spans="2:35" x14ac:dyDescent="0.25">
      <c r="B319" s="7"/>
      <c r="Y319" s="153"/>
      <c r="Z319" s="153"/>
      <c r="AA319" s="153"/>
      <c r="AB319" s="153"/>
      <c r="AC319" s="153"/>
      <c r="AD319" s="153"/>
      <c r="AE319" s="153"/>
      <c r="AF319" s="153"/>
      <c r="AG319" s="153"/>
      <c r="AH319" s="153"/>
      <c r="AI319" s="153"/>
    </row>
    <row r="320" spans="2:35" x14ac:dyDescent="0.25">
      <c r="B320" s="7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</row>
    <row r="321" spans="2:35" x14ac:dyDescent="0.25">
      <c r="B321" s="7"/>
      <c r="Y321" s="153"/>
      <c r="Z321" s="153"/>
      <c r="AA321" s="153"/>
      <c r="AB321" s="153"/>
      <c r="AC321" s="153"/>
      <c r="AD321" s="153"/>
      <c r="AE321" s="153"/>
      <c r="AF321" s="153"/>
      <c r="AG321" s="153"/>
      <c r="AH321" s="153"/>
      <c r="AI321" s="153"/>
    </row>
    <row r="322" spans="2:35" x14ac:dyDescent="0.25">
      <c r="B322" s="7"/>
      <c r="Y322" s="153"/>
      <c r="Z322" s="153"/>
      <c r="AA322" s="153"/>
      <c r="AB322" s="153"/>
      <c r="AC322" s="153"/>
      <c r="AD322" s="153"/>
      <c r="AE322" s="153"/>
      <c r="AF322" s="153"/>
      <c r="AG322" s="153"/>
      <c r="AH322" s="153"/>
      <c r="AI322" s="153"/>
    </row>
    <row r="323" spans="2:35" x14ac:dyDescent="0.25">
      <c r="B323" s="7"/>
      <c r="Y323" s="153"/>
      <c r="Z323" s="153"/>
      <c r="AA323" s="153"/>
      <c r="AB323" s="153"/>
      <c r="AC323" s="153"/>
      <c r="AD323" s="153"/>
      <c r="AE323" s="153"/>
      <c r="AF323" s="153"/>
      <c r="AG323" s="153"/>
      <c r="AH323" s="153"/>
      <c r="AI323" s="153"/>
    </row>
    <row r="324" spans="2:35" x14ac:dyDescent="0.25">
      <c r="B324" s="7"/>
      <c r="Y324" s="153"/>
      <c r="Z324" s="153"/>
      <c r="AA324" s="153"/>
      <c r="AB324" s="153"/>
      <c r="AC324" s="153"/>
      <c r="AD324" s="153"/>
      <c r="AE324" s="153"/>
      <c r="AF324" s="153"/>
      <c r="AG324" s="153"/>
      <c r="AH324" s="153"/>
      <c r="AI324" s="153"/>
    </row>
    <row r="325" spans="2:35" x14ac:dyDescent="0.25">
      <c r="B325" s="7"/>
      <c r="Y325" s="153"/>
      <c r="Z325" s="153"/>
      <c r="AA325" s="153"/>
      <c r="AB325" s="153"/>
      <c r="AC325" s="153"/>
      <c r="AD325" s="153"/>
      <c r="AE325" s="153"/>
      <c r="AF325" s="153"/>
      <c r="AG325" s="153"/>
      <c r="AH325" s="153"/>
      <c r="AI325" s="153"/>
    </row>
    <row r="326" spans="2:35" x14ac:dyDescent="0.25">
      <c r="B326" s="7"/>
      <c r="Y326" s="153"/>
      <c r="Z326" s="153"/>
      <c r="AA326" s="153"/>
      <c r="AB326" s="153"/>
      <c r="AC326" s="153"/>
      <c r="AD326" s="153"/>
      <c r="AE326" s="153"/>
      <c r="AF326" s="153"/>
      <c r="AG326" s="153"/>
      <c r="AH326" s="153"/>
      <c r="AI326" s="153"/>
    </row>
    <row r="327" spans="2:35" x14ac:dyDescent="0.25">
      <c r="B327" s="7"/>
      <c r="Y327" s="153"/>
      <c r="Z327" s="153"/>
      <c r="AA327" s="153"/>
      <c r="AB327" s="153"/>
      <c r="AC327" s="153"/>
      <c r="AD327" s="153"/>
      <c r="AE327" s="153"/>
      <c r="AF327" s="153"/>
      <c r="AG327" s="153"/>
      <c r="AH327" s="153"/>
      <c r="AI327" s="153"/>
    </row>
    <row r="328" spans="2:35" x14ac:dyDescent="0.25">
      <c r="B328" s="7"/>
      <c r="Y328" s="153"/>
      <c r="Z328" s="153"/>
      <c r="AA328" s="153"/>
      <c r="AB328" s="153"/>
      <c r="AC328" s="153"/>
      <c r="AD328" s="153"/>
      <c r="AE328" s="153"/>
      <c r="AF328" s="153"/>
      <c r="AG328" s="153"/>
      <c r="AH328" s="153"/>
      <c r="AI328" s="153"/>
    </row>
    <row r="329" spans="2:35" x14ac:dyDescent="0.25">
      <c r="B329" s="7"/>
      <c r="Y329" s="153"/>
      <c r="Z329" s="153"/>
      <c r="AA329" s="153"/>
      <c r="AB329" s="153"/>
      <c r="AC329" s="153"/>
      <c r="AD329" s="153"/>
      <c r="AE329" s="153"/>
      <c r="AF329" s="153"/>
      <c r="AG329" s="153"/>
      <c r="AH329" s="153"/>
      <c r="AI329" s="153"/>
    </row>
    <row r="330" spans="2:35" x14ac:dyDescent="0.25">
      <c r="B330" s="7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</row>
    <row r="331" spans="2:35" x14ac:dyDescent="0.25">
      <c r="B331" s="7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</row>
    <row r="332" spans="2:35" x14ac:dyDescent="0.25">
      <c r="B332" s="7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</row>
    <row r="333" spans="2:35" x14ac:dyDescent="0.25">
      <c r="B333" s="7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</row>
    <row r="334" spans="2:35" x14ac:dyDescent="0.25">
      <c r="B334" s="7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</row>
    <row r="335" spans="2:35" x14ac:dyDescent="0.25">
      <c r="B335" s="7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</row>
    <row r="336" spans="2:35" x14ac:dyDescent="0.25">
      <c r="B336" s="7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</row>
    <row r="337" spans="2:35" x14ac:dyDescent="0.25">
      <c r="B337" s="7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</row>
    <row r="338" spans="2:35" x14ac:dyDescent="0.25">
      <c r="B338" s="7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</row>
    <row r="339" spans="2:35" x14ac:dyDescent="0.25">
      <c r="B339" s="7"/>
      <c r="Y339" s="153"/>
      <c r="Z339" s="153"/>
      <c r="AA339" s="153"/>
      <c r="AB339" s="153"/>
      <c r="AC339" s="153"/>
      <c r="AD339" s="153"/>
      <c r="AE339" s="153"/>
      <c r="AF339" s="153"/>
      <c r="AG339" s="153"/>
      <c r="AH339" s="153"/>
      <c r="AI339" s="153"/>
    </row>
    <row r="340" spans="2:35" x14ac:dyDescent="0.25">
      <c r="B340" s="7"/>
      <c r="Y340" s="153"/>
      <c r="Z340" s="153"/>
      <c r="AA340" s="153"/>
      <c r="AB340" s="153"/>
      <c r="AC340" s="153"/>
      <c r="AD340" s="153"/>
      <c r="AE340" s="153"/>
      <c r="AF340" s="153"/>
      <c r="AG340" s="153"/>
      <c r="AH340" s="153"/>
      <c r="AI340" s="153"/>
    </row>
    <row r="341" spans="2:35" x14ac:dyDescent="0.25">
      <c r="B341" s="7"/>
      <c r="Y341" s="153"/>
      <c r="Z341" s="153"/>
      <c r="AA341" s="153"/>
      <c r="AB341" s="153"/>
      <c r="AC341" s="153"/>
      <c r="AD341" s="153"/>
      <c r="AE341" s="153"/>
      <c r="AF341" s="153"/>
      <c r="AG341" s="153"/>
      <c r="AH341" s="153"/>
      <c r="AI341" s="153"/>
    </row>
    <row r="342" spans="2:35" x14ac:dyDescent="0.25">
      <c r="B342" s="7"/>
      <c r="Y342" s="153"/>
      <c r="Z342" s="153"/>
      <c r="AA342" s="153"/>
      <c r="AB342" s="153"/>
      <c r="AC342" s="153"/>
      <c r="AD342" s="153"/>
      <c r="AE342" s="153"/>
      <c r="AF342" s="153"/>
      <c r="AG342" s="153"/>
      <c r="AH342" s="153"/>
      <c r="AI342" s="153"/>
    </row>
    <row r="343" spans="2:35" x14ac:dyDescent="0.25">
      <c r="B343" s="7"/>
      <c r="Y343" s="153"/>
      <c r="Z343" s="153"/>
      <c r="AA343" s="153"/>
      <c r="AB343" s="153"/>
      <c r="AC343" s="153"/>
      <c r="AD343" s="153"/>
      <c r="AE343" s="153"/>
      <c r="AF343" s="153"/>
      <c r="AG343" s="153"/>
      <c r="AH343" s="153"/>
      <c r="AI343" s="153"/>
    </row>
    <row r="344" spans="2:35" x14ac:dyDescent="0.25">
      <c r="B344" s="7"/>
      <c r="Y344" s="153"/>
      <c r="Z344" s="153"/>
      <c r="AA344" s="153"/>
      <c r="AB344" s="153"/>
      <c r="AC344" s="153"/>
      <c r="AD344" s="153"/>
      <c r="AE344" s="153"/>
      <c r="AF344" s="153"/>
      <c r="AG344" s="153"/>
      <c r="AH344" s="153"/>
      <c r="AI344" s="153"/>
    </row>
    <row r="345" spans="2:35" x14ac:dyDescent="0.25">
      <c r="B345" s="7"/>
      <c r="Y345" s="153"/>
      <c r="Z345" s="153"/>
      <c r="AA345" s="153"/>
      <c r="AB345" s="153"/>
      <c r="AC345" s="153"/>
      <c r="AD345" s="153"/>
      <c r="AE345" s="153"/>
      <c r="AF345" s="153"/>
      <c r="AG345" s="153"/>
      <c r="AH345" s="153"/>
      <c r="AI345" s="153"/>
    </row>
    <row r="346" spans="2:35" x14ac:dyDescent="0.25">
      <c r="B346" s="7"/>
      <c r="Y346" s="153"/>
      <c r="Z346" s="153"/>
      <c r="AA346" s="153"/>
      <c r="AB346" s="153"/>
      <c r="AC346" s="153"/>
      <c r="AD346" s="153"/>
      <c r="AE346" s="153"/>
      <c r="AF346" s="153"/>
      <c r="AG346" s="153"/>
      <c r="AH346" s="153"/>
      <c r="AI346" s="153"/>
    </row>
    <row r="347" spans="2:35" x14ac:dyDescent="0.25">
      <c r="B347" s="7"/>
      <c r="Y347" s="153"/>
      <c r="Z347" s="153"/>
      <c r="AA347" s="153"/>
      <c r="AB347" s="153"/>
      <c r="AC347" s="153"/>
      <c r="AD347" s="153"/>
      <c r="AE347" s="153"/>
      <c r="AF347" s="153"/>
      <c r="AG347" s="153"/>
      <c r="AH347" s="153"/>
      <c r="AI347" s="153"/>
    </row>
    <row r="348" spans="2:35" x14ac:dyDescent="0.25">
      <c r="B348" s="7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</row>
    <row r="349" spans="2:35" x14ac:dyDescent="0.25">
      <c r="B349" s="7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</row>
    <row r="350" spans="2:35" x14ac:dyDescent="0.25">
      <c r="B350" s="7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</row>
    <row r="351" spans="2:35" x14ac:dyDescent="0.25">
      <c r="B351" s="7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</row>
    <row r="352" spans="2:35" x14ac:dyDescent="0.25">
      <c r="B352" s="7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</row>
    <row r="353" spans="2:35" x14ac:dyDescent="0.25">
      <c r="B353" s="7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</row>
    <row r="354" spans="2:35" x14ac:dyDescent="0.25">
      <c r="B354" s="7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</row>
    <row r="355" spans="2:35" x14ac:dyDescent="0.25">
      <c r="B355" s="7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</row>
    <row r="356" spans="2:35" x14ac:dyDescent="0.25">
      <c r="B356" s="7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</row>
    <row r="357" spans="2:35" x14ac:dyDescent="0.25">
      <c r="B357" s="7"/>
      <c r="Y357" s="153"/>
      <c r="Z357" s="153"/>
      <c r="AA357" s="153"/>
      <c r="AB357" s="153"/>
      <c r="AC357" s="153"/>
      <c r="AD357" s="153"/>
      <c r="AE357" s="153"/>
      <c r="AF357" s="153"/>
      <c r="AG357" s="153"/>
      <c r="AH357" s="153"/>
      <c r="AI357" s="153"/>
    </row>
    <row r="358" spans="2:35" x14ac:dyDescent="0.25">
      <c r="B358" s="7"/>
      <c r="Y358" s="153"/>
      <c r="Z358" s="153"/>
      <c r="AA358" s="153"/>
      <c r="AB358" s="153"/>
      <c r="AC358" s="153"/>
      <c r="AD358" s="153"/>
      <c r="AE358" s="153"/>
      <c r="AF358" s="153"/>
      <c r="AG358" s="153"/>
      <c r="AH358" s="153"/>
      <c r="AI358" s="153"/>
    </row>
    <row r="359" spans="2:35" x14ac:dyDescent="0.25">
      <c r="B359" s="7"/>
      <c r="Y359" s="153"/>
      <c r="Z359" s="153"/>
      <c r="AA359" s="153"/>
      <c r="AB359" s="153"/>
      <c r="AC359" s="153"/>
      <c r="AD359" s="153"/>
      <c r="AE359" s="153"/>
      <c r="AF359" s="153"/>
      <c r="AG359" s="153"/>
      <c r="AH359" s="153"/>
      <c r="AI359" s="153"/>
    </row>
    <row r="360" spans="2:35" x14ac:dyDescent="0.25">
      <c r="B360" s="7"/>
      <c r="Y360" s="153"/>
      <c r="Z360" s="153"/>
      <c r="AA360" s="153"/>
      <c r="AB360" s="153"/>
      <c r="AC360" s="153"/>
      <c r="AD360" s="153"/>
      <c r="AE360" s="153"/>
      <c r="AF360" s="153"/>
      <c r="AG360" s="153"/>
      <c r="AH360" s="153"/>
      <c r="AI360" s="153"/>
    </row>
    <row r="361" spans="2:35" x14ac:dyDescent="0.25">
      <c r="B361" s="7"/>
      <c r="Y361" s="153"/>
      <c r="Z361" s="153"/>
      <c r="AA361" s="153"/>
      <c r="AB361" s="153"/>
      <c r="AC361" s="153"/>
      <c r="AD361" s="153"/>
      <c r="AE361" s="153"/>
      <c r="AF361" s="153"/>
      <c r="AG361" s="153"/>
      <c r="AH361" s="153"/>
      <c r="AI361" s="153"/>
    </row>
    <row r="362" spans="2:35" x14ac:dyDescent="0.25">
      <c r="B362" s="7"/>
      <c r="Y362" s="153"/>
      <c r="Z362" s="153"/>
      <c r="AA362" s="153"/>
      <c r="AB362" s="153"/>
      <c r="AC362" s="153"/>
      <c r="AD362" s="153"/>
      <c r="AE362" s="153"/>
      <c r="AF362" s="153"/>
      <c r="AG362" s="153"/>
      <c r="AH362" s="153"/>
      <c r="AI362" s="153"/>
    </row>
    <row r="363" spans="2:35" x14ac:dyDescent="0.25">
      <c r="B363" s="7"/>
      <c r="Y363" s="153"/>
      <c r="Z363" s="153"/>
      <c r="AA363" s="153"/>
      <c r="AB363" s="153"/>
      <c r="AC363" s="153"/>
      <c r="AD363" s="153"/>
      <c r="AE363" s="153"/>
      <c r="AF363" s="153"/>
      <c r="AG363" s="153"/>
      <c r="AH363" s="153"/>
      <c r="AI363" s="153"/>
    </row>
    <row r="364" spans="2:35" x14ac:dyDescent="0.25">
      <c r="B364" s="7"/>
      <c r="Y364" s="153"/>
      <c r="Z364" s="153"/>
      <c r="AA364" s="153"/>
      <c r="AB364" s="153"/>
      <c r="AC364" s="153"/>
      <c r="AD364" s="153"/>
      <c r="AE364" s="153"/>
      <c r="AF364" s="153"/>
      <c r="AG364" s="153"/>
      <c r="AH364" s="153"/>
      <c r="AI364" s="153"/>
    </row>
    <row r="365" spans="2:35" x14ac:dyDescent="0.25">
      <c r="B365" s="7"/>
      <c r="Y365" s="153"/>
      <c r="Z365" s="153"/>
      <c r="AA365" s="153"/>
      <c r="AB365" s="153"/>
      <c r="AC365" s="153"/>
      <c r="AD365" s="153"/>
      <c r="AE365" s="153"/>
      <c r="AF365" s="153"/>
      <c r="AG365" s="153"/>
      <c r="AH365" s="153"/>
      <c r="AI365" s="153"/>
    </row>
    <row r="366" spans="2:35" x14ac:dyDescent="0.25">
      <c r="B366" s="7"/>
      <c r="Y366" s="153"/>
      <c r="Z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</row>
    <row r="367" spans="2:35" x14ac:dyDescent="0.25">
      <c r="B367" s="7"/>
      <c r="Y367" s="153"/>
      <c r="Z367" s="153"/>
      <c r="AA367" s="153"/>
      <c r="AB367" s="153"/>
      <c r="AC367" s="153"/>
      <c r="AD367" s="153"/>
      <c r="AE367" s="153"/>
      <c r="AF367" s="153"/>
      <c r="AG367" s="153"/>
      <c r="AH367" s="153"/>
      <c r="AI367" s="153"/>
    </row>
    <row r="368" spans="2:35" x14ac:dyDescent="0.25">
      <c r="B368" s="7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</row>
    <row r="369" spans="2:35" x14ac:dyDescent="0.25">
      <c r="B369" s="7"/>
      <c r="Y369" s="153"/>
      <c r="Z369" s="153"/>
      <c r="AA369" s="153"/>
      <c r="AB369" s="153"/>
      <c r="AC369" s="153"/>
      <c r="AD369" s="153"/>
      <c r="AE369" s="153"/>
      <c r="AF369" s="153"/>
      <c r="AG369" s="153"/>
      <c r="AH369" s="153"/>
      <c r="AI369" s="153"/>
    </row>
    <row r="370" spans="2:35" x14ac:dyDescent="0.25">
      <c r="B370" s="7"/>
      <c r="Y370" s="153"/>
      <c r="Z370" s="153"/>
      <c r="AA370" s="153"/>
      <c r="AB370" s="153"/>
      <c r="AC370" s="153"/>
      <c r="AD370" s="153"/>
      <c r="AE370" s="153"/>
      <c r="AF370" s="153"/>
      <c r="AG370" s="153"/>
      <c r="AH370" s="153"/>
      <c r="AI370" s="153"/>
    </row>
    <row r="371" spans="2:35" x14ac:dyDescent="0.25">
      <c r="B371" s="7"/>
      <c r="Y371" s="153"/>
      <c r="Z371" s="153"/>
      <c r="AA371" s="153"/>
      <c r="AB371" s="153"/>
      <c r="AC371" s="153"/>
      <c r="AD371" s="153"/>
      <c r="AE371" s="153"/>
      <c r="AF371" s="153"/>
      <c r="AG371" s="153"/>
      <c r="AH371" s="153"/>
      <c r="AI371" s="153"/>
    </row>
    <row r="372" spans="2:35" x14ac:dyDescent="0.25">
      <c r="B372" s="7"/>
      <c r="Y372" s="153"/>
      <c r="Z372" s="153"/>
      <c r="AA372" s="153"/>
      <c r="AB372" s="153"/>
      <c r="AC372" s="153"/>
      <c r="AD372" s="153"/>
      <c r="AE372" s="153"/>
      <c r="AF372" s="153"/>
      <c r="AG372" s="153"/>
      <c r="AH372" s="153"/>
      <c r="AI372" s="153"/>
    </row>
    <row r="373" spans="2:35" x14ac:dyDescent="0.25">
      <c r="B373" s="7"/>
      <c r="Y373" s="153"/>
      <c r="Z373" s="153"/>
      <c r="AA373" s="153"/>
      <c r="AB373" s="153"/>
      <c r="AC373" s="153"/>
      <c r="AD373" s="153"/>
      <c r="AE373" s="153"/>
      <c r="AF373" s="153"/>
      <c r="AG373" s="153"/>
      <c r="AH373" s="153"/>
      <c r="AI373" s="153"/>
    </row>
    <row r="374" spans="2:35" x14ac:dyDescent="0.25">
      <c r="B374" s="7"/>
      <c r="Y374" s="153"/>
      <c r="Z374" s="153"/>
      <c r="AA374" s="153"/>
      <c r="AB374" s="153"/>
      <c r="AC374" s="153"/>
      <c r="AD374" s="153"/>
      <c r="AE374" s="153"/>
      <c r="AF374" s="153"/>
      <c r="AG374" s="153"/>
      <c r="AH374" s="153"/>
      <c r="AI374" s="153"/>
    </row>
    <row r="375" spans="2:35" x14ac:dyDescent="0.25">
      <c r="B375" s="7"/>
      <c r="Y375" s="153"/>
      <c r="Z375" s="153"/>
      <c r="AA375" s="153"/>
      <c r="AB375" s="153"/>
      <c r="AC375" s="153"/>
      <c r="AD375" s="153"/>
      <c r="AE375" s="153"/>
      <c r="AF375" s="153"/>
      <c r="AG375" s="153"/>
      <c r="AH375" s="153"/>
      <c r="AI375" s="153"/>
    </row>
    <row r="376" spans="2:35" x14ac:dyDescent="0.25">
      <c r="B376" s="7"/>
      <c r="Y376" s="153"/>
      <c r="Z376" s="153"/>
      <c r="AA376" s="153"/>
      <c r="AB376" s="153"/>
      <c r="AC376" s="153"/>
      <c r="AD376" s="153"/>
      <c r="AE376" s="153"/>
      <c r="AF376" s="153"/>
      <c r="AG376" s="153"/>
      <c r="AH376" s="153"/>
      <c r="AI376" s="153"/>
    </row>
    <row r="377" spans="2:35" x14ac:dyDescent="0.25">
      <c r="B377" s="7"/>
      <c r="Y377" s="153"/>
      <c r="Z377" s="153"/>
      <c r="AA377" s="153"/>
      <c r="AB377" s="153"/>
      <c r="AC377" s="153"/>
      <c r="AD377" s="153"/>
      <c r="AE377" s="153"/>
      <c r="AF377" s="153"/>
      <c r="AG377" s="153"/>
      <c r="AH377" s="153"/>
      <c r="AI377" s="153"/>
    </row>
    <row r="378" spans="2:35" x14ac:dyDescent="0.25">
      <c r="B378" s="7"/>
      <c r="Y378" s="153"/>
      <c r="Z378" s="153"/>
      <c r="AA378" s="153"/>
      <c r="AB378" s="153"/>
      <c r="AC378" s="153"/>
      <c r="AD378" s="153"/>
      <c r="AE378" s="153"/>
      <c r="AF378" s="153"/>
      <c r="AG378" s="153"/>
      <c r="AH378" s="153"/>
      <c r="AI378" s="153"/>
    </row>
    <row r="379" spans="2:35" x14ac:dyDescent="0.25">
      <c r="B379" s="7"/>
      <c r="Y379" s="153"/>
      <c r="Z379" s="153"/>
      <c r="AA379" s="153"/>
      <c r="AB379" s="153"/>
      <c r="AC379" s="153"/>
      <c r="AD379" s="153"/>
      <c r="AE379" s="153"/>
      <c r="AF379" s="153"/>
      <c r="AG379" s="153"/>
      <c r="AH379" s="153"/>
      <c r="AI379" s="153"/>
    </row>
    <row r="380" spans="2:35" x14ac:dyDescent="0.25">
      <c r="B380" s="7"/>
      <c r="Y380" s="153"/>
      <c r="Z380" s="153"/>
      <c r="AA380" s="153"/>
      <c r="AB380" s="153"/>
      <c r="AC380" s="153"/>
      <c r="AD380" s="153"/>
      <c r="AE380" s="153"/>
      <c r="AF380" s="153"/>
      <c r="AG380" s="153"/>
      <c r="AH380" s="153"/>
      <c r="AI380" s="153"/>
    </row>
    <row r="381" spans="2:35" x14ac:dyDescent="0.25">
      <c r="B381" s="7"/>
      <c r="Y381" s="153"/>
      <c r="Z381" s="153"/>
      <c r="AA381" s="153"/>
      <c r="AB381" s="153"/>
      <c r="AC381" s="153"/>
      <c r="AD381" s="153"/>
      <c r="AE381" s="153"/>
      <c r="AF381" s="153"/>
      <c r="AG381" s="153"/>
      <c r="AH381" s="153"/>
      <c r="AI381" s="153"/>
    </row>
    <row r="382" spans="2:35" x14ac:dyDescent="0.25">
      <c r="B382" s="7"/>
      <c r="Y382" s="153"/>
      <c r="Z382" s="153"/>
      <c r="AA382" s="153"/>
      <c r="AB382" s="153"/>
      <c r="AC382" s="153"/>
      <c r="AD382" s="153"/>
      <c r="AE382" s="153"/>
      <c r="AF382" s="153"/>
      <c r="AG382" s="153"/>
      <c r="AH382" s="153"/>
      <c r="AI382" s="153"/>
    </row>
    <row r="383" spans="2:35" x14ac:dyDescent="0.25">
      <c r="B383" s="7"/>
      <c r="Y383" s="153"/>
      <c r="Z383" s="153"/>
      <c r="AA383" s="153"/>
      <c r="AB383" s="153"/>
      <c r="AC383" s="153"/>
      <c r="AD383" s="153"/>
      <c r="AE383" s="153"/>
      <c r="AF383" s="153"/>
      <c r="AG383" s="153"/>
      <c r="AH383" s="153"/>
      <c r="AI383" s="153"/>
    </row>
    <row r="384" spans="2:35" x14ac:dyDescent="0.25">
      <c r="B384" s="7"/>
      <c r="Y384" s="153"/>
      <c r="Z384" s="153"/>
      <c r="AA384" s="153"/>
      <c r="AB384" s="153"/>
      <c r="AC384" s="153"/>
      <c r="AD384" s="153"/>
      <c r="AE384" s="153"/>
      <c r="AF384" s="153"/>
      <c r="AG384" s="153"/>
      <c r="AH384" s="153"/>
      <c r="AI384" s="153"/>
    </row>
    <row r="385" spans="2:35" x14ac:dyDescent="0.25">
      <c r="B385" s="7"/>
      <c r="Y385" s="153"/>
      <c r="Z385" s="153"/>
      <c r="AA385" s="153"/>
      <c r="AB385" s="153"/>
      <c r="AC385" s="153"/>
      <c r="AD385" s="153"/>
      <c r="AE385" s="153"/>
      <c r="AF385" s="153"/>
      <c r="AG385" s="153"/>
      <c r="AH385" s="153"/>
      <c r="AI385" s="153"/>
    </row>
    <row r="386" spans="2:35" x14ac:dyDescent="0.25">
      <c r="B386" s="7"/>
      <c r="Y386" s="153"/>
      <c r="Z386" s="153"/>
      <c r="AA386" s="153"/>
      <c r="AB386" s="153"/>
      <c r="AC386" s="153"/>
      <c r="AD386" s="153"/>
      <c r="AE386" s="153"/>
      <c r="AF386" s="153"/>
      <c r="AG386" s="153"/>
      <c r="AH386" s="153"/>
      <c r="AI386" s="153"/>
    </row>
    <row r="387" spans="2:35" x14ac:dyDescent="0.25">
      <c r="B387" s="7"/>
      <c r="Y387" s="153"/>
      <c r="Z387" s="153"/>
      <c r="AA387" s="153"/>
      <c r="AB387" s="153"/>
      <c r="AC387" s="153"/>
      <c r="AD387" s="153"/>
      <c r="AE387" s="153"/>
      <c r="AF387" s="153"/>
      <c r="AG387" s="153"/>
      <c r="AH387" s="153"/>
      <c r="AI387" s="153"/>
    </row>
    <row r="388" spans="2:35" x14ac:dyDescent="0.25">
      <c r="B388" s="7"/>
      <c r="Y388" s="153"/>
      <c r="Z388" s="153"/>
      <c r="AA388" s="153"/>
      <c r="AB388" s="153"/>
      <c r="AC388" s="153"/>
      <c r="AD388" s="153"/>
      <c r="AE388" s="153"/>
      <c r="AF388" s="153"/>
      <c r="AG388" s="153"/>
      <c r="AH388" s="153"/>
      <c r="AI388" s="153"/>
    </row>
    <row r="389" spans="2:35" x14ac:dyDescent="0.25">
      <c r="B389" s="7"/>
      <c r="Y389" s="153"/>
      <c r="Z389" s="153"/>
      <c r="AA389" s="153"/>
      <c r="AB389" s="153"/>
      <c r="AC389" s="153"/>
      <c r="AD389" s="153"/>
      <c r="AE389" s="153"/>
      <c r="AF389" s="153"/>
      <c r="AG389" s="153"/>
      <c r="AH389" s="153"/>
      <c r="AI389" s="153"/>
    </row>
    <row r="390" spans="2:35" x14ac:dyDescent="0.25">
      <c r="B390" s="7"/>
      <c r="Y390" s="153"/>
      <c r="Z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</row>
    <row r="391" spans="2:35" x14ac:dyDescent="0.25">
      <c r="B391" s="7"/>
      <c r="Y391" s="153"/>
      <c r="Z391" s="153"/>
      <c r="AA391" s="153"/>
      <c r="AB391" s="153"/>
      <c r="AC391" s="153"/>
      <c r="AD391" s="153"/>
      <c r="AE391" s="153"/>
      <c r="AF391" s="153"/>
      <c r="AG391" s="153"/>
      <c r="AH391" s="153"/>
      <c r="AI391" s="153"/>
    </row>
    <row r="392" spans="2:35" x14ac:dyDescent="0.25">
      <c r="B392" s="7"/>
    </row>
    <row r="393" spans="2:35" x14ac:dyDescent="0.25">
      <c r="B393" s="7"/>
    </row>
    <row r="394" spans="2:35" x14ac:dyDescent="0.25">
      <c r="B394" s="7"/>
    </row>
    <row r="395" spans="2:35" x14ac:dyDescent="0.25">
      <c r="B395" s="7"/>
    </row>
    <row r="396" spans="2:35" x14ac:dyDescent="0.25">
      <c r="B396" s="7"/>
    </row>
    <row r="397" spans="2:35" x14ac:dyDescent="0.25">
      <c r="B397" s="7"/>
    </row>
    <row r="398" spans="2:35" x14ac:dyDescent="0.25">
      <c r="B398" s="7"/>
    </row>
    <row r="399" spans="2:35" x14ac:dyDescent="0.25">
      <c r="B399" s="7"/>
    </row>
    <row r="400" spans="2:35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  <row r="1392" spans="2:2" x14ac:dyDescent="0.25">
      <c r="B1392" s="7"/>
    </row>
    <row r="1393" spans="2:2" x14ac:dyDescent="0.25">
      <c r="B1393" s="7"/>
    </row>
    <row r="1394" spans="2:2" x14ac:dyDescent="0.25">
      <c r="B1394" s="7"/>
    </row>
    <row r="1395" spans="2:2" x14ac:dyDescent="0.25">
      <c r="B1395" s="7"/>
    </row>
    <row r="1396" spans="2:2" x14ac:dyDescent="0.25">
      <c r="B1396" s="7"/>
    </row>
    <row r="1397" spans="2:2" x14ac:dyDescent="0.25">
      <c r="B1397" s="7"/>
    </row>
    <row r="1398" spans="2:2" x14ac:dyDescent="0.25">
      <c r="B1398" s="7"/>
    </row>
    <row r="1399" spans="2:2" x14ac:dyDescent="0.25">
      <c r="B1399" s="7"/>
    </row>
    <row r="1400" spans="2:2" x14ac:dyDescent="0.25">
      <c r="B1400" s="7"/>
    </row>
    <row r="1401" spans="2:2" x14ac:dyDescent="0.25">
      <c r="B1401" s="7"/>
    </row>
    <row r="1402" spans="2:2" x14ac:dyDescent="0.25">
      <c r="B1402" s="7"/>
    </row>
    <row r="1403" spans="2:2" x14ac:dyDescent="0.25">
      <c r="B1403" s="7"/>
    </row>
    <row r="1404" spans="2:2" x14ac:dyDescent="0.25">
      <c r="B1404" s="7"/>
    </row>
    <row r="1405" spans="2:2" x14ac:dyDescent="0.25">
      <c r="B1405" s="7"/>
    </row>
    <row r="1406" spans="2:2" x14ac:dyDescent="0.25">
      <c r="B1406" s="7"/>
    </row>
    <row r="1407" spans="2:2" x14ac:dyDescent="0.25">
      <c r="B1407" s="7"/>
    </row>
    <row r="1408" spans="2:2" x14ac:dyDescent="0.25">
      <c r="B1408" s="7"/>
    </row>
    <row r="1409" spans="2:2" x14ac:dyDescent="0.25">
      <c r="B1409" s="7"/>
    </row>
    <row r="1410" spans="2:2" x14ac:dyDescent="0.25">
      <c r="B1410" s="7"/>
    </row>
    <row r="1411" spans="2:2" x14ac:dyDescent="0.25">
      <c r="B1411" s="7"/>
    </row>
    <row r="1412" spans="2:2" x14ac:dyDescent="0.25">
      <c r="B1412" s="7"/>
    </row>
    <row r="1413" spans="2:2" x14ac:dyDescent="0.25">
      <c r="B1413" s="7"/>
    </row>
    <row r="1414" spans="2:2" x14ac:dyDescent="0.25">
      <c r="B1414" s="7"/>
    </row>
    <row r="1415" spans="2:2" x14ac:dyDescent="0.25">
      <c r="B1415" s="7"/>
    </row>
    <row r="1416" spans="2:2" x14ac:dyDescent="0.25">
      <c r="B1416" s="7"/>
    </row>
    <row r="1417" spans="2:2" x14ac:dyDescent="0.25">
      <c r="B1417" s="7"/>
    </row>
    <row r="1418" spans="2:2" x14ac:dyDescent="0.25">
      <c r="B1418" s="7"/>
    </row>
    <row r="1419" spans="2:2" x14ac:dyDescent="0.25">
      <c r="B1419" s="7"/>
    </row>
    <row r="1420" spans="2:2" x14ac:dyDescent="0.25">
      <c r="B1420" s="7"/>
    </row>
    <row r="1421" spans="2:2" x14ac:dyDescent="0.25">
      <c r="B1421" s="7"/>
    </row>
    <row r="1422" spans="2:2" x14ac:dyDescent="0.25">
      <c r="B1422" s="7"/>
    </row>
    <row r="1423" spans="2:2" x14ac:dyDescent="0.25">
      <c r="B1423" s="7"/>
    </row>
    <row r="1424" spans="2:2" x14ac:dyDescent="0.25">
      <c r="B1424" s="7"/>
    </row>
    <row r="1425" spans="2:2" x14ac:dyDescent="0.25">
      <c r="B1425" s="7"/>
    </row>
    <row r="1426" spans="2:2" x14ac:dyDescent="0.25">
      <c r="B1426" s="7"/>
    </row>
    <row r="1427" spans="2:2" x14ac:dyDescent="0.25">
      <c r="B1427" s="7"/>
    </row>
    <row r="1428" spans="2:2" x14ac:dyDescent="0.25">
      <c r="B1428" s="7"/>
    </row>
    <row r="1429" spans="2:2" x14ac:dyDescent="0.25">
      <c r="B1429" s="7"/>
    </row>
    <row r="1430" spans="2:2" x14ac:dyDescent="0.25">
      <c r="B1430" s="7"/>
    </row>
    <row r="1431" spans="2:2" x14ac:dyDescent="0.25">
      <c r="B1431" s="7"/>
    </row>
    <row r="1432" spans="2:2" x14ac:dyDescent="0.25">
      <c r="B1432" s="7"/>
    </row>
    <row r="1433" spans="2:2" x14ac:dyDescent="0.25">
      <c r="B1433" s="7"/>
    </row>
    <row r="1434" spans="2:2" x14ac:dyDescent="0.25">
      <c r="B1434" s="7"/>
    </row>
    <row r="1435" spans="2:2" x14ac:dyDescent="0.25">
      <c r="B1435" s="7"/>
    </row>
    <row r="1436" spans="2:2" x14ac:dyDescent="0.25">
      <c r="B1436" s="7"/>
    </row>
    <row r="1437" spans="2:2" x14ac:dyDescent="0.25">
      <c r="B1437" s="7"/>
    </row>
    <row r="1438" spans="2:2" x14ac:dyDescent="0.25">
      <c r="B1438" s="7"/>
    </row>
    <row r="1439" spans="2:2" x14ac:dyDescent="0.25">
      <c r="B1439" s="7"/>
    </row>
    <row r="1440" spans="2:2" x14ac:dyDescent="0.25">
      <c r="B1440" s="7"/>
    </row>
    <row r="1441" spans="2:2" x14ac:dyDescent="0.25">
      <c r="B1441" s="7"/>
    </row>
    <row r="1442" spans="2:2" x14ac:dyDescent="0.25">
      <c r="B1442" s="7"/>
    </row>
    <row r="1443" spans="2:2" x14ac:dyDescent="0.25">
      <c r="B1443" s="7"/>
    </row>
    <row r="1444" spans="2:2" x14ac:dyDescent="0.25">
      <c r="B1444" s="7"/>
    </row>
    <row r="1445" spans="2:2" x14ac:dyDescent="0.25">
      <c r="B1445" s="7"/>
    </row>
    <row r="1446" spans="2:2" x14ac:dyDescent="0.25">
      <c r="B1446" s="7"/>
    </row>
    <row r="1447" spans="2:2" x14ac:dyDescent="0.25">
      <c r="B1447" s="7"/>
    </row>
    <row r="1448" spans="2:2" x14ac:dyDescent="0.25">
      <c r="B1448" s="7"/>
    </row>
    <row r="1449" spans="2:2" x14ac:dyDescent="0.25">
      <c r="B1449" s="7"/>
    </row>
    <row r="1450" spans="2:2" x14ac:dyDescent="0.25">
      <c r="B1450" s="7"/>
    </row>
    <row r="1451" spans="2:2" x14ac:dyDescent="0.25">
      <c r="B1451" s="7"/>
    </row>
    <row r="1452" spans="2:2" x14ac:dyDescent="0.25">
      <c r="B1452" s="7"/>
    </row>
    <row r="1453" spans="2:2" x14ac:dyDescent="0.25">
      <c r="B1453" s="7"/>
    </row>
    <row r="1454" spans="2:2" x14ac:dyDescent="0.25">
      <c r="B1454" s="7"/>
    </row>
    <row r="1455" spans="2:2" x14ac:dyDescent="0.25">
      <c r="B1455" s="7"/>
    </row>
    <row r="1456" spans="2:2" x14ac:dyDescent="0.25">
      <c r="B1456" s="7"/>
    </row>
    <row r="1457" spans="2:2" x14ac:dyDescent="0.25">
      <c r="B1457" s="7"/>
    </row>
    <row r="1458" spans="2:2" x14ac:dyDescent="0.25">
      <c r="B1458" s="7"/>
    </row>
    <row r="1459" spans="2:2" x14ac:dyDescent="0.25">
      <c r="B1459" s="7"/>
    </row>
    <row r="1460" spans="2:2" x14ac:dyDescent="0.25">
      <c r="B1460" s="7"/>
    </row>
    <row r="1461" spans="2:2" x14ac:dyDescent="0.25">
      <c r="B1461" s="7"/>
    </row>
    <row r="1462" spans="2:2" x14ac:dyDescent="0.25">
      <c r="B1462" s="7"/>
    </row>
    <row r="1463" spans="2:2" x14ac:dyDescent="0.25">
      <c r="B1463" s="7"/>
    </row>
    <row r="1464" spans="2:2" x14ac:dyDescent="0.25">
      <c r="B1464" s="7"/>
    </row>
    <row r="1465" spans="2:2" x14ac:dyDescent="0.25">
      <c r="B1465" s="7"/>
    </row>
    <row r="1466" spans="2:2" x14ac:dyDescent="0.25">
      <c r="B1466" s="7"/>
    </row>
    <row r="1467" spans="2:2" x14ac:dyDescent="0.25">
      <c r="B1467" s="7"/>
    </row>
    <row r="1468" spans="2:2" x14ac:dyDescent="0.25">
      <c r="B1468" s="7"/>
    </row>
    <row r="1469" spans="2:2" x14ac:dyDescent="0.25">
      <c r="B1469" s="7"/>
    </row>
    <row r="1470" spans="2:2" x14ac:dyDescent="0.25">
      <c r="B1470" s="7"/>
    </row>
    <row r="1471" spans="2:2" x14ac:dyDescent="0.25">
      <c r="B1471" s="7"/>
    </row>
    <row r="1472" spans="2:2" x14ac:dyDescent="0.25">
      <c r="B1472" s="7"/>
    </row>
    <row r="1473" spans="2:2" x14ac:dyDescent="0.25">
      <c r="B1473" s="7"/>
    </row>
    <row r="1474" spans="2:2" x14ac:dyDescent="0.25">
      <c r="B1474" s="7"/>
    </row>
    <row r="1475" spans="2:2" x14ac:dyDescent="0.25">
      <c r="B1475" s="7"/>
    </row>
    <row r="1476" spans="2:2" x14ac:dyDescent="0.25">
      <c r="B1476" s="7"/>
    </row>
    <row r="1477" spans="2:2" x14ac:dyDescent="0.25">
      <c r="B1477" s="7"/>
    </row>
    <row r="1478" spans="2:2" x14ac:dyDescent="0.25">
      <c r="B1478" s="7"/>
    </row>
    <row r="1479" spans="2:2" x14ac:dyDescent="0.25">
      <c r="B1479" s="7"/>
    </row>
    <row r="1480" spans="2:2" x14ac:dyDescent="0.25">
      <c r="B1480" s="7"/>
    </row>
    <row r="1481" spans="2:2" x14ac:dyDescent="0.25">
      <c r="B1481" s="7"/>
    </row>
    <row r="1482" spans="2:2" x14ac:dyDescent="0.25">
      <c r="B1482" s="7"/>
    </row>
    <row r="1483" spans="2:2" x14ac:dyDescent="0.25">
      <c r="B1483" s="7"/>
    </row>
    <row r="1484" spans="2:2" x14ac:dyDescent="0.25">
      <c r="B1484" s="7"/>
    </row>
    <row r="1485" spans="2:2" x14ac:dyDescent="0.25">
      <c r="B1485" s="7"/>
    </row>
    <row r="1486" spans="2:2" x14ac:dyDescent="0.25">
      <c r="B1486" s="7"/>
    </row>
    <row r="1487" spans="2:2" x14ac:dyDescent="0.25">
      <c r="B1487" s="7"/>
    </row>
    <row r="1488" spans="2:2" x14ac:dyDescent="0.25">
      <c r="B1488" s="7"/>
    </row>
    <row r="1489" spans="2:2" x14ac:dyDescent="0.25">
      <c r="B1489" s="7"/>
    </row>
    <row r="1490" spans="2:2" x14ac:dyDescent="0.25">
      <c r="B1490" s="7"/>
    </row>
    <row r="1491" spans="2:2" x14ac:dyDescent="0.25">
      <c r="B1491" s="7"/>
    </row>
    <row r="1492" spans="2:2" x14ac:dyDescent="0.25">
      <c r="B1492" s="7"/>
    </row>
    <row r="1493" spans="2:2" x14ac:dyDescent="0.25">
      <c r="B1493" s="7"/>
    </row>
    <row r="1494" spans="2:2" x14ac:dyDescent="0.25">
      <c r="B1494" s="7"/>
    </row>
    <row r="1495" spans="2:2" x14ac:dyDescent="0.25">
      <c r="B1495" s="7"/>
    </row>
    <row r="1496" spans="2:2" x14ac:dyDescent="0.25">
      <c r="B1496" s="7"/>
    </row>
    <row r="1497" spans="2:2" x14ac:dyDescent="0.25">
      <c r="B1497" s="7"/>
    </row>
    <row r="1498" spans="2:2" x14ac:dyDescent="0.25">
      <c r="B1498" s="7"/>
    </row>
    <row r="1499" spans="2:2" x14ac:dyDescent="0.25">
      <c r="B1499" s="7"/>
    </row>
    <row r="1500" spans="2:2" x14ac:dyDescent="0.25">
      <c r="B1500" s="7"/>
    </row>
    <row r="1501" spans="2:2" x14ac:dyDescent="0.25">
      <c r="B1501" s="7"/>
    </row>
    <row r="1502" spans="2:2" x14ac:dyDescent="0.25">
      <c r="B1502" s="7"/>
    </row>
    <row r="1503" spans="2:2" x14ac:dyDescent="0.25">
      <c r="B1503" s="7"/>
    </row>
    <row r="1504" spans="2:2" x14ac:dyDescent="0.25">
      <c r="B1504" s="7"/>
    </row>
    <row r="1505" spans="2:2" x14ac:dyDescent="0.25">
      <c r="B1505" s="7"/>
    </row>
    <row r="1506" spans="2:2" x14ac:dyDescent="0.25">
      <c r="B1506" s="7"/>
    </row>
    <row r="1507" spans="2:2" x14ac:dyDescent="0.25">
      <c r="B1507" s="7"/>
    </row>
    <row r="1508" spans="2:2" x14ac:dyDescent="0.25">
      <c r="B1508" s="7"/>
    </row>
    <row r="1509" spans="2:2" x14ac:dyDescent="0.25">
      <c r="B1509" s="7"/>
    </row>
    <row r="1510" spans="2:2" x14ac:dyDescent="0.25">
      <c r="B1510" s="7"/>
    </row>
    <row r="1511" spans="2:2" x14ac:dyDescent="0.25">
      <c r="B1511" s="7"/>
    </row>
    <row r="1512" spans="2:2" x14ac:dyDescent="0.25">
      <c r="B1512" s="7"/>
    </row>
    <row r="1513" spans="2:2" x14ac:dyDescent="0.25">
      <c r="B1513" s="7"/>
    </row>
    <row r="1514" spans="2:2" x14ac:dyDescent="0.25">
      <c r="B1514" s="7"/>
    </row>
    <row r="1515" spans="2:2" x14ac:dyDescent="0.25">
      <c r="B1515" s="7"/>
    </row>
    <row r="1516" spans="2:2" x14ac:dyDescent="0.25">
      <c r="B1516" s="7"/>
    </row>
    <row r="1517" spans="2:2" x14ac:dyDescent="0.25">
      <c r="B1517" s="7"/>
    </row>
    <row r="1518" spans="2:2" x14ac:dyDescent="0.25">
      <c r="B1518" s="7"/>
    </row>
    <row r="1519" spans="2:2" x14ac:dyDescent="0.25">
      <c r="B1519" s="7"/>
    </row>
    <row r="1520" spans="2:2" x14ac:dyDescent="0.25">
      <c r="B1520" s="7"/>
    </row>
    <row r="1521" spans="2:2" x14ac:dyDescent="0.25">
      <c r="B1521" s="7"/>
    </row>
    <row r="1522" spans="2:2" x14ac:dyDescent="0.25">
      <c r="B1522" s="7"/>
    </row>
    <row r="1523" spans="2:2" x14ac:dyDescent="0.25">
      <c r="B1523" s="7"/>
    </row>
    <row r="1524" spans="2:2" x14ac:dyDescent="0.25">
      <c r="B1524" s="7"/>
    </row>
    <row r="1525" spans="2:2" x14ac:dyDescent="0.25">
      <c r="B1525" s="7"/>
    </row>
    <row r="1526" spans="2:2" x14ac:dyDescent="0.25">
      <c r="B1526" s="7"/>
    </row>
    <row r="1527" spans="2:2" x14ac:dyDescent="0.25">
      <c r="B1527" s="7"/>
    </row>
    <row r="1528" spans="2:2" x14ac:dyDescent="0.25">
      <c r="B1528" s="7"/>
    </row>
    <row r="1529" spans="2:2" x14ac:dyDescent="0.25">
      <c r="B1529" s="7"/>
    </row>
    <row r="1530" spans="2:2" x14ac:dyDescent="0.25">
      <c r="B1530" s="7"/>
    </row>
    <row r="1531" spans="2:2" x14ac:dyDescent="0.25">
      <c r="B1531" s="7"/>
    </row>
    <row r="1532" spans="2:2" x14ac:dyDescent="0.25">
      <c r="B1532" s="7"/>
    </row>
    <row r="1533" spans="2:2" x14ac:dyDescent="0.25">
      <c r="B1533" s="7"/>
    </row>
    <row r="1534" spans="2:2" x14ac:dyDescent="0.25">
      <c r="B1534" s="7"/>
    </row>
    <row r="1535" spans="2:2" x14ac:dyDescent="0.25">
      <c r="B1535" s="7"/>
    </row>
    <row r="1536" spans="2:2" x14ac:dyDescent="0.25">
      <c r="B1536" s="7"/>
    </row>
    <row r="1537" spans="2:2" x14ac:dyDescent="0.25">
      <c r="B1537" s="7"/>
    </row>
    <row r="1538" spans="2:2" x14ac:dyDescent="0.25">
      <c r="B1538" s="7"/>
    </row>
    <row r="1539" spans="2:2" x14ac:dyDescent="0.25">
      <c r="B1539" s="7"/>
    </row>
    <row r="1540" spans="2:2" x14ac:dyDescent="0.25">
      <c r="B1540" s="7"/>
    </row>
    <row r="1541" spans="2:2" x14ac:dyDescent="0.25">
      <c r="B1541" s="7"/>
    </row>
    <row r="1542" spans="2:2" x14ac:dyDescent="0.25">
      <c r="B1542" s="7"/>
    </row>
    <row r="1543" spans="2:2" x14ac:dyDescent="0.25">
      <c r="B1543" s="7"/>
    </row>
    <row r="1544" spans="2:2" x14ac:dyDescent="0.25">
      <c r="B1544" s="7"/>
    </row>
    <row r="1545" spans="2:2" x14ac:dyDescent="0.25">
      <c r="B1545" s="7"/>
    </row>
    <row r="1546" spans="2:2" x14ac:dyDescent="0.25">
      <c r="B1546" s="7"/>
    </row>
    <row r="1547" spans="2:2" x14ac:dyDescent="0.25">
      <c r="B1547" s="7"/>
    </row>
    <row r="1548" spans="2:2" x14ac:dyDescent="0.25">
      <c r="B1548" s="7"/>
    </row>
    <row r="1549" spans="2:2" x14ac:dyDescent="0.25">
      <c r="B1549" s="7"/>
    </row>
    <row r="1550" spans="2:2" x14ac:dyDescent="0.25">
      <c r="B1550" s="7"/>
    </row>
    <row r="1551" spans="2:2" x14ac:dyDescent="0.25">
      <c r="B1551" s="7"/>
    </row>
    <row r="1552" spans="2:2" x14ac:dyDescent="0.25">
      <c r="B1552" s="7"/>
    </row>
    <row r="1553" spans="2:2" x14ac:dyDescent="0.25">
      <c r="B1553" s="7"/>
    </row>
    <row r="1554" spans="2:2" x14ac:dyDescent="0.25">
      <c r="B1554" s="7"/>
    </row>
    <row r="1555" spans="2:2" x14ac:dyDescent="0.25">
      <c r="B1555" s="7"/>
    </row>
    <row r="1556" spans="2:2" x14ac:dyDescent="0.25">
      <c r="B1556" s="7"/>
    </row>
    <row r="1557" spans="2:2" x14ac:dyDescent="0.25">
      <c r="B1557" s="7"/>
    </row>
    <row r="1558" spans="2:2" x14ac:dyDescent="0.25">
      <c r="B1558" s="7"/>
    </row>
    <row r="1559" spans="2:2" x14ac:dyDescent="0.25">
      <c r="B1559" s="7"/>
    </row>
    <row r="1560" spans="2:2" x14ac:dyDescent="0.25">
      <c r="B1560" s="7"/>
    </row>
    <row r="1561" spans="2:2" x14ac:dyDescent="0.25">
      <c r="B1561" s="7"/>
    </row>
    <row r="1562" spans="2:2" x14ac:dyDescent="0.25">
      <c r="B1562" s="7"/>
    </row>
    <row r="1563" spans="2:2" x14ac:dyDescent="0.25">
      <c r="B1563" s="7"/>
    </row>
    <row r="1564" spans="2:2" x14ac:dyDescent="0.25">
      <c r="B1564" s="7"/>
    </row>
    <row r="1565" spans="2:2" x14ac:dyDescent="0.25">
      <c r="B1565" s="7"/>
    </row>
    <row r="1566" spans="2:2" x14ac:dyDescent="0.25">
      <c r="B1566" s="7"/>
    </row>
    <row r="1567" spans="2:2" x14ac:dyDescent="0.25">
      <c r="B1567" s="7"/>
    </row>
    <row r="1568" spans="2:2" x14ac:dyDescent="0.25">
      <c r="B1568" s="7"/>
    </row>
    <row r="1569" spans="2:2" x14ac:dyDescent="0.25">
      <c r="B1569" s="7"/>
    </row>
    <row r="1570" spans="2:2" x14ac:dyDescent="0.25">
      <c r="B1570" s="7"/>
    </row>
    <row r="1571" spans="2:2" x14ac:dyDescent="0.25">
      <c r="B1571" s="7"/>
    </row>
    <row r="1572" spans="2:2" x14ac:dyDescent="0.25">
      <c r="B1572" s="7"/>
    </row>
    <row r="1573" spans="2:2" x14ac:dyDescent="0.25">
      <c r="B1573" s="7"/>
    </row>
    <row r="1574" spans="2:2" x14ac:dyDescent="0.25">
      <c r="B1574" s="7"/>
    </row>
    <row r="1575" spans="2:2" x14ac:dyDescent="0.25">
      <c r="B1575" s="7"/>
    </row>
    <row r="1576" spans="2:2" x14ac:dyDescent="0.25">
      <c r="B1576" s="7"/>
    </row>
    <row r="1577" spans="2:2" x14ac:dyDescent="0.25">
      <c r="B1577" s="7"/>
    </row>
    <row r="1578" spans="2:2" x14ac:dyDescent="0.25">
      <c r="B1578" s="7"/>
    </row>
    <row r="1579" spans="2:2" x14ac:dyDescent="0.25">
      <c r="B1579" s="7"/>
    </row>
    <row r="1580" spans="2:2" x14ac:dyDescent="0.25">
      <c r="B1580" s="7"/>
    </row>
    <row r="1581" spans="2:2" x14ac:dyDescent="0.25">
      <c r="B1581" s="7"/>
    </row>
    <row r="1582" spans="2:2" x14ac:dyDescent="0.25">
      <c r="B1582" s="7"/>
    </row>
    <row r="1583" spans="2:2" x14ac:dyDescent="0.25">
      <c r="B1583" s="7"/>
    </row>
    <row r="1584" spans="2:2" x14ac:dyDescent="0.25">
      <c r="B1584" s="7"/>
    </row>
    <row r="1585" spans="2:2" x14ac:dyDescent="0.25">
      <c r="B1585" s="7"/>
    </row>
    <row r="1586" spans="2:2" x14ac:dyDescent="0.25">
      <c r="B1586" s="7"/>
    </row>
    <row r="1587" spans="2:2" x14ac:dyDescent="0.25">
      <c r="B1587" s="7"/>
    </row>
    <row r="1588" spans="2:2" x14ac:dyDescent="0.25">
      <c r="B1588" s="7"/>
    </row>
    <row r="1589" spans="2:2" x14ac:dyDescent="0.25">
      <c r="B1589" s="7"/>
    </row>
    <row r="1590" spans="2:2" x14ac:dyDescent="0.25">
      <c r="B1590" s="7"/>
    </row>
    <row r="1591" spans="2:2" x14ac:dyDescent="0.25">
      <c r="B1591" s="7"/>
    </row>
    <row r="1592" spans="2:2" x14ac:dyDescent="0.25">
      <c r="B1592" s="7"/>
    </row>
    <row r="1593" spans="2:2" x14ac:dyDescent="0.25">
      <c r="B1593" s="7"/>
    </row>
    <row r="1594" spans="2:2" x14ac:dyDescent="0.25">
      <c r="B1594" s="7"/>
    </row>
    <row r="1595" spans="2:2" x14ac:dyDescent="0.25">
      <c r="B1595" s="7"/>
    </row>
    <row r="1596" spans="2:2" x14ac:dyDescent="0.25">
      <c r="B1596" s="7"/>
    </row>
    <row r="1597" spans="2:2" x14ac:dyDescent="0.25">
      <c r="B1597" s="7"/>
    </row>
    <row r="1598" spans="2:2" x14ac:dyDescent="0.25">
      <c r="B1598" s="7"/>
    </row>
    <row r="1599" spans="2:2" x14ac:dyDescent="0.25">
      <c r="B1599" s="7"/>
    </row>
    <row r="1600" spans="2:2" x14ac:dyDescent="0.25">
      <c r="B1600" s="7"/>
    </row>
    <row r="1601" spans="2:2" x14ac:dyDescent="0.25">
      <c r="B1601" s="7"/>
    </row>
    <row r="1602" spans="2:2" x14ac:dyDescent="0.25">
      <c r="B1602" s="7"/>
    </row>
    <row r="1603" spans="2:2" x14ac:dyDescent="0.25">
      <c r="B1603" s="7"/>
    </row>
    <row r="1604" spans="2:2" x14ac:dyDescent="0.25">
      <c r="B1604" s="7"/>
    </row>
    <row r="1605" spans="2:2" x14ac:dyDescent="0.25">
      <c r="B1605" s="7"/>
    </row>
    <row r="1606" spans="2:2" x14ac:dyDescent="0.25">
      <c r="B1606" s="7"/>
    </row>
    <row r="1607" spans="2:2" x14ac:dyDescent="0.25">
      <c r="B1607" s="7"/>
    </row>
    <row r="1608" spans="2:2" x14ac:dyDescent="0.25">
      <c r="B1608" s="7"/>
    </row>
    <row r="1609" spans="2:2" x14ac:dyDescent="0.25">
      <c r="B1609" s="7"/>
    </row>
    <row r="1610" spans="2:2" x14ac:dyDescent="0.25">
      <c r="B1610" s="7"/>
    </row>
    <row r="1611" spans="2:2" x14ac:dyDescent="0.25">
      <c r="B1611" s="7"/>
    </row>
    <row r="1612" spans="2:2" x14ac:dyDescent="0.25">
      <c r="B1612" s="7"/>
    </row>
    <row r="1613" spans="2:2" x14ac:dyDescent="0.25">
      <c r="B1613" s="7"/>
    </row>
    <row r="1614" spans="2:2" x14ac:dyDescent="0.25">
      <c r="B1614" s="7"/>
    </row>
    <row r="1615" spans="2:2" x14ac:dyDescent="0.25">
      <c r="B1615" s="7"/>
    </row>
    <row r="1616" spans="2:2" x14ac:dyDescent="0.25">
      <c r="B1616" s="7"/>
    </row>
    <row r="1617" spans="2:2" x14ac:dyDescent="0.25">
      <c r="B1617" s="7"/>
    </row>
    <row r="1618" spans="2:2" x14ac:dyDescent="0.25">
      <c r="B1618" s="7"/>
    </row>
    <row r="1619" spans="2:2" x14ac:dyDescent="0.25">
      <c r="B1619" s="7"/>
    </row>
    <row r="1620" spans="2:2" x14ac:dyDescent="0.25">
      <c r="B1620" s="7"/>
    </row>
    <row r="1621" spans="2:2" x14ac:dyDescent="0.25">
      <c r="B1621" s="7"/>
    </row>
    <row r="1622" spans="2:2" x14ac:dyDescent="0.25">
      <c r="B1622" s="7"/>
    </row>
    <row r="1623" spans="2:2" x14ac:dyDescent="0.25">
      <c r="B1623" s="7"/>
    </row>
    <row r="1624" spans="2:2" x14ac:dyDescent="0.25">
      <c r="B1624" s="7"/>
    </row>
    <row r="1625" spans="2:2" x14ac:dyDescent="0.25">
      <c r="B1625" s="7"/>
    </row>
    <row r="1626" spans="2:2" x14ac:dyDescent="0.25">
      <c r="B1626" s="7"/>
    </row>
    <row r="1627" spans="2:2" x14ac:dyDescent="0.25">
      <c r="B1627" s="7"/>
    </row>
    <row r="1628" spans="2:2" x14ac:dyDescent="0.25">
      <c r="B1628" s="7"/>
    </row>
    <row r="1629" spans="2:2" x14ac:dyDescent="0.25">
      <c r="B1629" s="7"/>
    </row>
    <row r="1630" spans="2:2" x14ac:dyDescent="0.25">
      <c r="B1630" s="7"/>
    </row>
    <row r="1631" spans="2:2" x14ac:dyDescent="0.25">
      <c r="B1631" s="7"/>
    </row>
    <row r="1632" spans="2:2" x14ac:dyDescent="0.25">
      <c r="B1632" s="7"/>
    </row>
    <row r="1633" spans="2:2" x14ac:dyDescent="0.25">
      <c r="B1633" s="7"/>
    </row>
    <row r="1634" spans="2:2" x14ac:dyDescent="0.25">
      <c r="B1634" s="7"/>
    </row>
    <row r="1635" spans="2:2" x14ac:dyDescent="0.25">
      <c r="B1635" s="7"/>
    </row>
    <row r="1636" spans="2:2" x14ac:dyDescent="0.25">
      <c r="B1636" s="7"/>
    </row>
    <row r="1637" spans="2:2" x14ac:dyDescent="0.25">
      <c r="B1637" s="7"/>
    </row>
    <row r="1638" spans="2:2" x14ac:dyDescent="0.25">
      <c r="B1638" s="7"/>
    </row>
    <row r="1639" spans="2:2" x14ac:dyDescent="0.25">
      <c r="B1639" s="7"/>
    </row>
    <row r="1640" spans="2:2" x14ac:dyDescent="0.25">
      <c r="B1640" s="7"/>
    </row>
    <row r="1641" spans="2:2" x14ac:dyDescent="0.25">
      <c r="B1641" s="7"/>
    </row>
    <row r="1642" spans="2:2" x14ac:dyDescent="0.25">
      <c r="B1642" s="7"/>
    </row>
    <row r="1643" spans="2:2" x14ac:dyDescent="0.25">
      <c r="B1643" s="7"/>
    </row>
    <row r="1644" spans="2:2" x14ac:dyDescent="0.25">
      <c r="B1644" s="7"/>
    </row>
    <row r="1645" spans="2:2" x14ac:dyDescent="0.25">
      <c r="B1645" s="7"/>
    </row>
    <row r="1646" spans="2:2" x14ac:dyDescent="0.25">
      <c r="B1646" s="7"/>
    </row>
    <row r="1647" spans="2:2" x14ac:dyDescent="0.25">
      <c r="B1647" s="7"/>
    </row>
    <row r="1648" spans="2:2" x14ac:dyDescent="0.25">
      <c r="B1648" s="7"/>
    </row>
    <row r="1649" spans="2:2" x14ac:dyDescent="0.25">
      <c r="B1649" s="7"/>
    </row>
    <row r="1650" spans="2:2" x14ac:dyDescent="0.25">
      <c r="B1650" s="7"/>
    </row>
    <row r="1651" spans="2:2" x14ac:dyDescent="0.25">
      <c r="B1651" s="7"/>
    </row>
    <row r="1652" spans="2:2" x14ac:dyDescent="0.25">
      <c r="B1652" s="7"/>
    </row>
    <row r="1653" spans="2:2" x14ac:dyDescent="0.25">
      <c r="B1653" s="7"/>
    </row>
    <row r="1654" spans="2:2" x14ac:dyDescent="0.25">
      <c r="B1654" s="7"/>
    </row>
    <row r="1655" spans="2:2" x14ac:dyDescent="0.25">
      <c r="B1655" s="7"/>
    </row>
    <row r="1656" spans="2:2" x14ac:dyDescent="0.25">
      <c r="B1656" s="7"/>
    </row>
    <row r="1657" spans="2:2" x14ac:dyDescent="0.25">
      <c r="B1657" s="7"/>
    </row>
    <row r="1658" spans="2:2" x14ac:dyDescent="0.25">
      <c r="B1658" s="7"/>
    </row>
    <row r="1659" spans="2:2" x14ac:dyDescent="0.25">
      <c r="B1659" s="7"/>
    </row>
    <row r="1660" spans="2:2" x14ac:dyDescent="0.25">
      <c r="B1660" s="7"/>
    </row>
    <row r="1661" spans="2:2" x14ac:dyDescent="0.25">
      <c r="B1661" s="7"/>
    </row>
    <row r="1662" spans="2:2" x14ac:dyDescent="0.25">
      <c r="B1662" s="7"/>
    </row>
    <row r="1663" spans="2:2" x14ac:dyDescent="0.25">
      <c r="B1663" s="7"/>
    </row>
    <row r="1664" spans="2:2" x14ac:dyDescent="0.25">
      <c r="B1664" s="7"/>
    </row>
    <row r="1665" spans="2:2" x14ac:dyDescent="0.25">
      <c r="B1665" s="7"/>
    </row>
    <row r="1666" spans="2:2" x14ac:dyDescent="0.25">
      <c r="B1666" s="7"/>
    </row>
    <row r="1667" spans="2:2" x14ac:dyDescent="0.25">
      <c r="B1667" s="7"/>
    </row>
    <row r="1668" spans="2:2" x14ac:dyDescent="0.25">
      <c r="B1668" s="7"/>
    </row>
    <row r="1669" spans="2:2" x14ac:dyDescent="0.25">
      <c r="B1669" s="7"/>
    </row>
    <row r="1670" spans="2:2" x14ac:dyDescent="0.25">
      <c r="B1670" s="7"/>
    </row>
    <row r="1671" spans="2:2" x14ac:dyDescent="0.25">
      <c r="B1671" s="7"/>
    </row>
    <row r="1672" spans="2:2" x14ac:dyDescent="0.25">
      <c r="B1672" s="7"/>
    </row>
    <row r="1673" spans="2:2" x14ac:dyDescent="0.25">
      <c r="B1673" s="7"/>
    </row>
    <row r="1674" spans="2:2" x14ac:dyDescent="0.25">
      <c r="B1674" s="7"/>
    </row>
    <row r="1675" spans="2:2" x14ac:dyDescent="0.25">
      <c r="B1675" s="7"/>
    </row>
    <row r="1676" spans="2:2" x14ac:dyDescent="0.25">
      <c r="B1676" s="7"/>
    </row>
    <row r="1677" spans="2:2" x14ac:dyDescent="0.25">
      <c r="B1677" s="7"/>
    </row>
    <row r="1678" spans="2:2" x14ac:dyDescent="0.25">
      <c r="B1678" s="7"/>
    </row>
    <row r="1679" spans="2:2" x14ac:dyDescent="0.25">
      <c r="B1679" s="7"/>
    </row>
    <row r="1680" spans="2:2" x14ac:dyDescent="0.25">
      <c r="B1680" s="7"/>
    </row>
    <row r="1681" spans="2:2" x14ac:dyDescent="0.25">
      <c r="B1681" s="7"/>
    </row>
    <row r="1682" spans="2:2" x14ac:dyDescent="0.25">
      <c r="B1682" s="7"/>
    </row>
    <row r="1683" spans="2:2" x14ac:dyDescent="0.25">
      <c r="B1683" s="7"/>
    </row>
    <row r="1684" spans="2:2" x14ac:dyDescent="0.25">
      <c r="B1684" s="7"/>
    </row>
    <row r="1685" spans="2:2" x14ac:dyDescent="0.25">
      <c r="B1685" s="7"/>
    </row>
    <row r="1686" spans="2:2" x14ac:dyDescent="0.25">
      <c r="B1686" s="7"/>
    </row>
    <row r="1687" spans="2:2" x14ac:dyDescent="0.25">
      <c r="B1687" s="7"/>
    </row>
    <row r="1688" spans="2:2" x14ac:dyDescent="0.25">
      <c r="B1688" s="7"/>
    </row>
    <row r="1689" spans="2:2" x14ac:dyDescent="0.25">
      <c r="B1689" s="7"/>
    </row>
    <row r="1690" spans="2:2" x14ac:dyDescent="0.25">
      <c r="B1690" s="7"/>
    </row>
    <row r="1691" spans="2:2" x14ac:dyDescent="0.25">
      <c r="B1691" s="7"/>
    </row>
    <row r="1692" spans="2:2" x14ac:dyDescent="0.25">
      <c r="B1692" s="7"/>
    </row>
    <row r="1693" spans="2:2" x14ac:dyDescent="0.25">
      <c r="B1693" s="7"/>
    </row>
    <row r="1694" spans="2:2" x14ac:dyDescent="0.25">
      <c r="B1694" s="7"/>
    </row>
    <row r="1695" spans="2:2" x14ac:dyDescent="0.25">
      <c r="B1695" s="7"/>
    </row>
    <row r="1696" spans="2:2" x14ac:dyDescent="0.25">
      <c r="B1696" s="7"/>
    </row>
    <row r="1697" spans="2:2" x14ac:dyDescent="0.25">
      <c r="B1697" s="7"/>
    </row>
    <row r="1698" spans="2:2" x14ac:dyDescent="0.25">
      <c r="B1698" s="7"/>
    </row>
    <row r="1699" spans="2:2" x14ac:dyDescent="0.25">
      <c r="B1699" s="7"/>
    </row>
    <row r="1700" spans="2:2" x14ac:dyDescent="0.25">
      <c r="B1700" s="7"/>
    </row>
    <row r="1701" spans="2:2" x14ac:dyDescent="0.25">
      <c r="B1701" s="7"/>
    </row>
    <row r="1702" spans="2:2" x14ac:dyDescent="0.25">
      <c r="B1702" s="7"/>
    </row>
    <row r="1703" spans="2:2" x14ac:dyDescent="0.25">
      <c r="B1703" s="7"/>
    </row>
    <row r="1704" spans="2:2" x14ac:dyDescent="0.25">
      <c r="B1704" s="7"/>
    </row>
  </sheetData>
  <sheetProtection algorithmName="SHA-512" hashValue="B2Onpcx2yiYEB5FEY4KSJtGxmcHaZ5zLLrLt1+o5zr/E3ViTj/W+NlL0bTQkEl3rJZVRIdJRrNX3VozobXb6ZA==" saltValue="fda5URrmbZfpoABFoycTlw==" spinCount="100000" sheet="1" formatCells="0" formatRows="0" insertRows="0" sort="0" autoFilter="0"/>
  <mergeCells count="5">
    <mergeCell ref="T5:X5"/>
    <mergeCell ref="Y5:AC5"/>
    <mergeCell ref="J5:S5"/>
    <mergeCell ref="AD5:AI5"/>
    <mergeCell ref="J4:AC4"/>
  </mergeCells>
  <phoneticPr fontId="7" type="noConversion"/>
  <conditionalFormatting sqref="W7:W101">
    <cfRule type="dataBar" priority="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{DB7BBE18-51F2-4606-A9DB-29165CCFE2C9}</x14:id>
        </ext>
      </extLst>
    </cfRule>
  </conditionalFormatting>
  <pageMargins left="0.7" right="0.7" top="0.75" bottom="0.75" header="0.3" footer="0.3"/>
  <pageSetup scale="19" fitToHeight="0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7BBE18-51F2-4606-A9DB-29165CCFE2C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W7:W101</xm:sqref>
        </x14:conditionalFormatting>
        <x14:conditionalFormatting xmlns:xm="http://schemas.microsoft.com/office/excel/2006/main">
          <x14:cfRule type="iconSet" priority="34" id="{7A792112-8D88-4C30-892A-0087D468149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Y102:AI1048576 Y1:AI3 Y6:AC6 AD90:AI101</xm:sqref>
        </x14:conditionalFormatting>
        <x14:conditionalFormatting xmlns:xm="http://schemas.microsoft.com/office/excel/2006/main">
          <x14:cfRule type="iconSet" priority="1" id="{BD408073-8ECB-4BFA-8797-F321A8BAC2F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AD88:AI88</xm:sqref>
        </x14:conditionalFormatting>
        <x14:conditionalFormatting xmlns:xm="http://schemas.microsoft.com/office/excel/2006/main">
          <x14:cfRule type="iconSet" priority="7" id="{146686BA-02D3-432A-BC96-610F156F2C1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AE6</xm:sqref>
        </x14:conditionalFormatting>
        <x14:conditionalFormatting xmlns:xm="http://schemas.microsoft.com/office/excel/2006/main">
          <x14:cfRule type="iconSet" priority="8" id="{5715485E-D883-4373-BF87-539CB1D32B1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AG6</xm:sqref>
        </x14:conditionalFormatting>
        <x14:conditionalFormatting xmlns:xm="http://schemas.microsoft.com/office/excel/2006/main">
          <x14:cfRule type="iconSet" priority="9" id="{0B57654E-0340-48D3-B21E-7A3CA405C597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AI6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5451EE-64D3-4DAB-ACAF-D0BF9BB39A79}">
          <x14:formula1>
            <xm:f>'Kategorije Proizvoda'!$A:$A</xm:f>
          </x14:formula1>
          <xm:sqref>I1:I5 I102:I1048576</xm:sqref>
        </x14:dataValidation>
        <x14:dataValidation type="list" allowBlank="1" showInputMessage="1" showErrorMessage="1" xr:uid="{822E5890-4558-4718-B67E-B2AF59D3BA5C}">
          <x14:formula1>
            <xm:f>'Kategorije Proizvoda'!$B$10:$B$200</xm:f>
          </x14:formula1>
          <xm:sqref>I7:I101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I m p o r t C o n n e c t i o n I n f o   x m l n s : x s i = " h t t p : / / w w w . w 3 . o r g / 2 0 0 1 / X M L S c h e m a - i n s t a n c e "   x m l n s : x s d = " h t t p : / / w w w . w 3 . o r g / 2 0 0 1 / X M L S c h e m a " >  
     < I m p o r t C o n n e c t i o n I n f o   C o n n e c t i o n I d = " { a 2 b 7 b 5 7 a - 1 e 1 5 - 4 3 3 a - a 9 d 7 - a 8 d 9 4 a c 6 5 2 e 9 } "   C o n n e c t i o n I n f o E r r o r = " N o n e "   E x c e l T a b l e N a m e = " p s 1 0 2 5 . p s _ c a t e g o r y _ l a n g "   H o s t I d e n t i f i e r = " M y s q l @ 9 3 . 1 0 4 . 2 1 1 . 7 : 3 3 0 6 "   I m p o r t C o l u m n N a m e s = " t r u e "   L a s t A c c e s s = " 2 0 1 8 - 1 1 - 0 8 T 1 8 : 4 5 : 3 4 . 1 2 5 8 0 8 3 + 0 1 : 0 0 "   O p e r a t i o n T y p e = " I m p o r t T a b l e O r V i e w "   P r o c e d u r e R e s u l t S e t I n d e x = " 0 "   S c h e m a N a m e = " p s 1 0 2 5 "   S e l e c t Q u e r y = " S E L E C T   *   F R O M   ` p s 1 0 2 5 ` . ` p s _ c a t e g o r y _ l a n g ` "   T a b l e N a m e = " p s _ c a t e g o r y _ l a n g "   W o r k b o o k F i l e P a t h = " S h e e t 1 "   W o r k b o o k G u i d = " 7 1 c 6 8 f 8 2 - d d 2 3 - 4 f 1 8 - 8 a 1 2 - 9 d 2 1 6 c 1 b 7 3 0 5 "   W o r k b o o k N a m e = " S h e e t 1 "   W o r k s h e e t N a m e = " K a t e g o r i j e " / >  
     < I m p o r t C o n n e c t i o n I n f o   C o n n e c t i o n I d = " { a 2 b 7 b 5 7 a - 1 e 1 5 - 4 3 3 a - a 9 d 7 - a 8 d 9 4 a c 6 5 2 e 9 } "   C o n n e c t i o n I n f o E r r o r = " N o n e "   E x c e l T a b l e N a m e = " p s 1 0 2 5 . p s _ s u p p l i e r "   H o s t I d e n t i f i e r = " M y s q l @ 9 3 . 1 0 4 . 2 1 1 . 7 : 3 3 0 6 "   I m p o r t C o l u m n N a m e s = " t r u e "   L a s t A c c e s s = " 2 0 1 8 - 1 1 - 0 8 T 1 8 : 4 5 : 3 4 . 1 2 5 8 0 8 3 + 0 1 : 0 0 "   O p e r a t i o n T y p e = " I m p o r t T a b l e O r V i e w "   P r o c e d u r e R e s u l t S e t I n d e x = " 0 "   S c h e m a N a m e = " p s 1 0 2 5 "   S e l e c t Q u e r y = " S E L E C T   *   F R O M   ` p s 1 0 2 5 ` . ` p s _ s u p p l i e r ` "   T a b l e N a m e = " p s _ s u p p l i e r "   W o r k b o o k F i l e P a t h = " S h e e t 1 "   W o r k b o o k G u i d = " 7 1 c 6 8 f 8 2 - d d 2 3 - 4 f 1 8 - 8 a 1 2 - 9 d 2 1 6 c 1 b 7 3 0 5 "   W o r k b o o k N a m e = " S h e e t 1 "   W o r k s h e e t N a m e = " D o b a v l j a i " / >  
     < I m p o r t C o n n e c t i o n I n f o   C o n n e c t i o n I d = " { a 2 b 7 b 5 7 a - 1 e 1 5 - 4 3 3 a - a 9 d 7 - a 8 d 9 4 a c 6 5 2 e 9 } "   C o n n e c t i o n I n f o E r r o r = " N o n e "   E x c e l T a b l e N a m e = " p s 1 0 2 5 . p s _ m a n u f a c t u r e r "   H o s t I d e n t i f i e r = " M y s q l @ 9 3 . 1 0 4 . 2 1 1 . 7 : 3 3 0 6 "   I m p o r t C o l u m n N a m e s = " t r u e "   L a s t A c c e s s = " 2 0 1 8 - 1 1 - 0 8 T 1 8 : 4 5 : 3 4 . 1 2 5 8 0 8 3 + 0 1 : 0 0 "   O p e r a t i o n T y p e = " I m p o r t T a b l e O r V i e w "   P r o c e d u r e R e s u l t S e t I n d e x = " 0 "   S c h e m a N a m e = " p s 1 0 2 5 "   S e l e c t Q u e r y = " S E L E C T   *   F R O M   ` p s 1 0 2 5 ` . ` p s _ m a n u f a c t u r e r ` "   T a b l e N a m e = " p s _ m a n u f a c t u r e r "   W o r k b o o k F i l e P a t h = " S h e e t 1 "   W o r k b o o k G u i d = " 7 1 c 6 8 f 8 2 - d d 2 3 - 4 f 1 8 - 8 a 1 2 - 9 d 2 1 6 c 1 b 7 3 0 5 "   W o r k b o o k N a m e = " S h e e t 1 "   W o r k s h e e t N a m e = " B r a n d o v i " / >  
 < / A r r a y O f I m p o r t C o n n e c t i o n I n f o > 
</file>

<file path=customXml/itemProps1.xml><?xml version="1.0" encoding="utf-8"?>
<ds:datastoreItem xmlns:ds="http://schemas.openxmlformats.org/officeDocument/2006/customXml" ds:itemID="{94ED999C-003F-445C-95CA-D7A8267D601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Troškovi i Točka pokrića</vt:lpstr>
      <vt:lpstr>Plan prodaje</vt:lpstr>
      <vt:lpstr>Kategorije Proizvoda</vt:lpstr>
      <vt:lpstr>Katalog Proizvoda</vt:lpstr>
      <vt:lpstr>PP_kn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Tomasevic</dc:creator>
  <cp:lastModifiedBy>ITOM</cp:lastModifiedBy>
  <cp:lastPrinted>2022-07-12T08:38:51Z</cp:lastPrinted>
  <dcterms:created xsi:type="dcterms:W3CDTF">2018-11-08T13:37:56Z</dcterms:created>
  <dcterms:modified xsi:type="dcterms:W3CDTF">2025-06-22T10:26:56Z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71c68f82-dd23-4f18-8a12-9d216c1b7305</vt:lpwstr>
  </property>
  <property fmtid="{D5CDD505-2E9C-101B-9397-08002B2CF9AE}" pid="3" name="ImportConnectionInfosXmlPartId">
    <vt:lpwstr>{94ED999C-003F-445C-95CA-D7A8267D601F}</vt:lpwstr>
  </property>
  <property fmtid="{D5CDD505-2E9C-101B-9397-08002B2CF9AE}" pid="4" name="ConnectionInfosStorage">
    <vt:lpwstr>WorkbookXmlParts</vt:lpwstr>
  </property>
</Properties>
</file>